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redit\Consumer\Servicing Calculators\# Negative Gearing Changes\"/>
    </mc:Choice>
  </mc:AlternateContent>
  <xr:revisionPtr revIDLastSave="0" documentId="8_{902B8186-6913-4B16-9446-2F8067425201}" xr6:coauthVersionLast="47" xr6:coauthVersionMax="47" xr10:uidLastSave="{00000000-0000-0000-0000-000000000000}"/>
  <workbookProtection workbookAlgorithmName="SHA-512" workbookHashValue="jyovExQ59ofGORnfRVwNE2e/ugU9/9VFPuXE8fMA+TNEPX5sjAvTGh+WJtbheBEO4SOV9dD4fr3p2uJp0dVP2g==" workbookSaltValue="hxr05Ja6judgivT1kyseTQ==" workbookSpinCount="100000" lockStructure="1"/>
  <bookViews>
    <workbookView xWindow="-120" yWindow="-120" windowWidth="29040" windowHeight="15720" xr2:uid="{72193BD2-7FCD-4B9F-98CD-745279A37F08}"/>
  </bookViews>
  <sheets>
    <sheet name="Investments" sheetId="1" r:id="rId1"/>
    <sheet name="Calculations" sheetId="3" state="hidden" r:id="rId2"/>
  </sheets>
  <externalReferences>
    <externalReference r:id="rId3"/>
  </externalReferences>
  <definedNames>
    <definedName name="_xlnm._FilterDatabase" localSheetId="0" hidden="1">Investments!$C$13:$D$13</definedName>
    <definedName name="Boarding">[1]MASTER!$E$24:$E$25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43" i="3" l="1"/>
  <c r="P43" i="3"/>
  <c r="O43" i="3"/>
  <c r="N43" i="3"/>
  <c r="L28" i="3" l="1"/>
  <c r="K28" i="3"/>
  <c r="J28" i="3"/>
  <c r="I28" i="3"/>
  <c r="G28" i="3"/>
  <c r="E28" i="3"/>
  <c r="F28" i="3" s="1"/>
  <c r="D28" i="3"/>
  <c r="C28" i="3"/>
  <c r="L25" i="3"/>
  <c r="K25" i="3"/>
  <c r="J25" i="3"/>
  <c r="I25" i="3"/>
  <c r="G25" i="3"/>
  <c r="E25" i="3"/>
  <c r="F25" i="3" s="1"/>
  <c r="D25" i="3"/>
  <c r="C25" i="3"/>
  <c r="L22" i="3"/>
  <c r="J22" i="3"/>
  <c r="G22" i="3"/>
  <c r="E22" i="3"/>
  <c r="F22" i="3" s="1"/>
  <c r="K22" i="3" s="1"/>
  <c r="D22" i="3"/>
  <c r="C22" i="3"/>
  <c r="L19" i="3"/>
  <c r="J19" i="3"/>
  <c r="G19" i="3"/>
  <c r="E19" i="3"/>
  <c r="F19" i="3" s="1"/>
  <c r="D19" i="3"/>
  <c r="C19" i="3"/>
  <c r="L16" i="3"/>
  <c r="K16" i="3"/>
  <c r="G16" i="3"/>
  <c r="E16" i="3"/>
  <c r="F16" i="3" s="1"/>
  <c r="D16" i="3"/>
  <c r="C16" i="3"/>
  <c r="L13" i="3"/>
  <c r="K13" i="3"/>
  <c r="G13" i="3"/>
  <c r="E13" i="3"/>
  <c r="F13" i="3" s="1"/>
  <c r="D13" i="3"/>
  <c r="C13" i="3"/>
  <c r="L10" i="3"/>
  <c r="K10" i="3"/>
  <c r="G10" i="3"/>
  <c r="E10" i="3"/>
  <c r="F10" i="3" s="1"/>
  <c r="D10" i="3"/>
  <c r="C10" i="3"/>
  <c r="L7" i="3"/>
  <c r="J7" i="3"/>
  <c r="G7" i="3"/>
  <c r="E7" i="3"/>
  <c r="F7" i="3" s="1"/>
  <c r="D7" i="3"/>
  <c r="C7" i="3"/>
  <c r="U13" i="3" l="1"/>
  <c r="V22" i="3"/>
  <c r="I7" i="3"/>
  <c r="N7" i="3" s="1"/>
  <c r="O7" i="3"/>
  <c r="V13" i="3"/>
  <c r="V7" i="3"/>
  <c r="U7" i="3"/>
  <c r="T7" i="3"/>
  <c r="P25" i="3"/>
  <c r="O28" i="3"/>
  <c r="Q7" i="3"/>
  <c r="V28" i="3"/>
  <c r="U28" i="3"/>
  <c r="S28" i="3"/>
  <c r="Q28" i="3"/>
  <c r="N28" i="3"/>
  <c r="P28" i="3"/>
  <c r="T28" i="3"/>
  <c r="V25" i="3"/>
  <c r="O25" i="3"/>
  <c r="N25" i="3"/>
  <c r="U25" i="3"/>
  <c r="T25" i="3"/>
  <c r="S25" i="3"/>
  <c r="Q25" i="3"/>
  <c r="U22" i="3"/>
  <c r="Q22" i="3"/>
  <c r="T22" i="3"/>
  <c r="P22" i="3"/>
  <c r="S22" i="3"/>
  <c r="O22" i="3"/>
  <c r="N22" i="3"/>
  <c r="K19" i="3"/>
  <c r="P19" i="3" s="1"/>
  <c r="O19" i="3"/>
  <c r="I19" i="3"/>
  <c r="N19" i="3" s="1"/>
  <c r="V19" i="3"/>
  <c r="U19" i="3"/>
  <c r="T19" i="3"/>
  <c r="S19" i="3"/>
  <c r="Q19" i="3"/>
  <c r="S10" i="3"/>
  <c r="V10" i="3"/>
  <c r="U10" i="3"/>
  <c r="U16" i="3"/>
  <c r="V16" i="3"/>
  <c r="T16" i="3"/>
  <c r="S16" i="3"/>
  <c r="Q16" i="3"/>
  <c r="I16" i="3"/>
  <c r="N16" i="3" s="1"/>
  <c r="P16" i="3"/>
  <c r="J16" i="3"/>
  <c r="O16" i="3" s="1"/>
  <c r="J13" i="3"/>
  <c r="T13" i="3" s="1"/>
  <c r="Q10" i="3"/>
  <c r="P10" i="3"/>
  <c r="I13" i="3"/>
  <c r="S13" i="3" s="1"/>
  <c r="Q13" i="3"/>
  <c r="P13" i="3"/>
  <c r="O13" i="3"/>
  <c r="L29" i="3"/>
  <c r="K7" i="3"/>
  <c r="P7" i="3" s="1"/>
  <c r="J10" i="3"/>
  <c r="T10" i="3" s="1"/>
  <c r="I10" i="3"/>
  <c r="I22" i="3"/>
  <c r="S7" i="3" l="1"/>
  <c r="S29" i="3" s="1"/>
  <c r="N35" i="3" s="1"/>
  <c r="T29" i="3"/>
  <c r="O35" i="3" s="1"/>
  <c r="P33" i="3"/>
  <c r="U29" i="3"/>
  <c r="P35" i="3" s="1"/>
  <c r="Q33" i="3"/>
  <c r="K29" i="3"/>
  <c r="P29" i="3"/>
  <c r="Q29" i="3"/>
  <c r="N10" i="3"/>
  <c r="O10" i="3"/>
  <c r="O29" i="3" s="1"/>
  <c r="V29" i="3"/>
  <c r="Q35" i="3" s="1"/>
  <c r="N13" i="3"/>
  <c r="I29" i="3"/>
  <c r="J29" i="3"/>
  <c r="P37" i="3" l="1"/>
  <c r="P40" i="3" s="1"/>
  <c r="P47" i="3" s="1"/>
  <c r="O33" i="3"/>
  <c r="O37" i="3" s="1"/>
  <c r="O40" i="3" s="1"/>
  <c r="O47" i="3" s="1"/>
  <c r="Q37" i="3"/>
  <c r="Q40" i="3" s="1"/>
  <c r="Q47" i="3" s="1"/>
  <c r="N33" i="3"/>
  <c r="N37" i="3" s="1"/>
  <c r="N40" i="3" s="1"/>
  <c r="N29" i="3"/>
  <c r="Q45" i="3" l="1"/>
  <c r="O45" i="3"/>
  <c r="N45" i="3"/>
  <c r="N47" i="3" s="1"/>
  <c r="P45" i="3"/>
  <c r="E5" i="1" l="1"/>
  <c r="E6" i="1" s="1"/>
  <c r="E8" i="1" l="1"/>
</calcChain>
</file>

<file path=xl/sharedStrings.xml><?xml version="1.0" encoding="utf-8"?>
<sst xmlns="http://schemas.openxmlformats.org/spreadsheetml/2006/main" count="23" uniqueCount="22">
  <si>
    <t>Purchased New or Established</t>
  </si>
  <si>
    <t>Property Ownership by Applicant</t>
  </si>
  <si>
    <t>Annual Gross Rental</t>
  </si>
  <si>
    <t>Yes</t>
  </si>
  <si>
    <t>New</t>
  </si>
  <si>
    <t>No</t>
  </si>
  <si>
    <t>Established</t>
  </si>
  <si>
    <t>Investment Property Address</t>
  </si>
  <si>
    <t>Annual Property  Expenses</t>
  </si>
  <si>
    <t>Limit</t>
  </si>
  <si>
    <t>Interest rate</t>
  </si>
  <si>
    <t>Financials</t>
  </si>
  <si>
    <r>
      <t xml:space="preserve">Purchased </t>
    </r>
    <r>
      <rPr>
        <b/>
        <sz val="11"/>
        <color theme="1"/>
        <rFont val="Aptos Narrow"/>
        <family val="2"/>
        <scheme val="minor"/>
      </rPr>
      <t>after</t>
    </r>
    <r>
      <rPr>
        <sz val="11"/>
        <color theme="1"/>
        <rFont val="Aptos Narrow"/>
        <family val="2"/>
        <scheme val="minor"/>
      </rPr>
      <t xml:space="preserve"> 12/5/2026</t>
    </r>
  </si>
  <si>
    <t>Non applicant owners</t>
  </si>
  <si>
    <t>Applicant 1</t>
  </si>
  <si>
    <t>Applicant 2</t>
  </si>
  <si>
    <t>Applicant 3</t>
  </si>
  <si>
    <t>Applicant 4</t>
  </si>
  <si>
    <t>Deductible Loans</t>
  </si>
  <si>
    <t>Expense adjustment required:</t>
  </si>
  <si>
    <t>under "Other Monthly Commitments" (outside of HEM)</t>
  </si>
  <si>
    <r>
      <t xml:space="preserve">Taxable Income  
</t>
    </r>
    <r>
      <rPr>
        <sz val="10"/>
        <color theme="1"/>
        <rFont val="Aptos Narrow"/>
        <family val="2"/>
        <scheme val="minor"/>
      </rPr>
      <t>(all sources)</t>
    </r>
    <r>
      <rPr>
        <sz val="11"/>
        <color theme="1"/>
        <rFont val="Aptos Narrow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</si>
</sst>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0" tint="-0.34998626667073579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"/>
      <color theme="0"/>
      <name val="Aptos Narrow"/>
      <family val="2"/>
      <scheme val="minor"/>
    </font>
    <font>
      <b/>
      <sz val="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3F6F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0" fontId="0" fillId="0" borderId="6" xfId="1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164" fontId="0" fillId="0" borderId="13" xfId="0" applyNumberFormat="1" applyBorder="1" applyAlignment="1" applyProtection="1">
      <alignment horizontal="center" vertical="center"/>
      <protection locked="0"/>
    </xf>
    <xf numFmtId="10" fontId="0" fillId="0" borderId="13" xfId="1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 wrapText="1" indent="1"/>
    </xf>
    <xf numFmtId="0" fontId="8" fillId="0" borderId="0" xfId="0" applyFont="1" applyAlignment="1">
      <alignment horizontal="center" vertical="center"/>
    </xf>
    <xf numFmtId="10" fontId="0" fillId="3" borderId="10" xfId="1" applyNumberFormat="1" applyFont="1" applyFill="1" applyBorder="1" applyAlignment="1">
      <alignment horizontal="center" vertical="center" wrapText="1"/>
    </xf>
    <xf numFmtId="10" fontId="0" fillId="3" borderId="14" xfId="1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</cellXfs>
  <cellStyles count="6">
    <cellStyle name="Currency 20 2" xfId="5" xr:uid="{F1C1409D-E579-4A59-9F3A-61F9990FD7C4}"/>
    <cellStyle name="Normal" xfId="0" builtinId="0"/>
    <cellStyle name="Normal 2 2" xfId="2" xr:uid="{64E1FF38-ADF4-41A0-AC7A-16E617DA5ED7}"/>
    <cellStyle name="Normal 22 2" xfId="3" xr:uid="{048A531E-56FF-4E10-ACC5-F4CB09C859A4}"/>
    <cellStyle name="Normal 3" xfId="4" xr:uid="{D86537D8-C852-420C-BA2A-F2EFED7F8B91}"/>
    <cellStyle name="Percent" xfId="1" builtinId="5"/>
  </cellStyles>
  <dxfs count="4">
    <dxf>
      <font>
        <color rgb="FFC00000"/>
      </font>
    </dxf>
    <dxf>
      <font>
        <color rgb="FFC00000"/>
      </font>
    </dxf>
    <dxf>
      <font>
        <b/>
        <i val="0"/>
        <color theme="1"/>
      </font>
    </dxf>
    <dxf>
      <font>
        <color theme="0"/>
      </font>
    </dxf>
  </dxfs>
  <tableStyles count="0" defaultTableStyle="TableStyleMedium2" defaultPivotStyle="PivotStyleLight16"/>
  <colors>
    <mruColors>
      <color rgb="FFE3F6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6___2026___2026___Releases___2026/MSB/02%20MSB%20Calc%202026%209th%20June/Loan%20Service%20Calculator%201.56k.xlsx" TargetMode="External"/><Relationship Id="rId2" Type="http://schemas.openxmlformats.org/officeDocument/2006/relationships/externalLinkPath" Target="file:///G:\Credit\Consumer\Servicing%20Calculators\2026___2026___2026___Releases___2026\MSB\02%20MSB%20Calc%202026%209th%20June\Loan%20Service%20Calculator%201.56k.xlsx" TargetMode="External"/><Relationship Id="rId1" Type="http://schemas.openxmlformats.org/officeDocument/2006/relationships/externalLinkPath" Target="/Credit/Consumer/Servicing%20Calculators/2026___2026___2026___Releases___2026/MSB/02%20MSB%20Calc%202026%209th%20June/Loan%20Service%20Calculator%201.56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erviceability Test"/>
      <sheetName val="Living Expenses"/>
      <sheetName val="YTD"/>
      <sheetName val="Existing Mortgage Debts"/>
      <sheetName val="Rental Income"/>
      <sheetName val="SE Income"/>
      <sheetName val="SE Income 2"/>
      <sheetName val="Profitability"/>
      <sheetName val="Construction Only"/>
      <sheetName val="Land &amp; Construction"/>
      <sheetName val="Instructions"/>
      <sheetName val="MASTER"/>
      <sheetName val="Income HEM"/>
      <sheetName val="Income HEM (2)"/>
      <sheetName val="Chang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4">
          <cell r="E24" t="str">
            <v>Yes</v>
          </cell>
        </row>
        <row r="25">
          <cell r="E25" t="str">
            <v>No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D69BC-83F2-4C42-8013-31DCD214D6B6}">
  <dimension ref="B1:P36"/>
  <sheetViews>
    <sheetView tabSelected="1" workbookViewId="0">
      <selection activeCell="E3" sqref="E3"/>
    </sheetView>
  </sheetViews>
  <sheetFormatPr defaultRowHeight="15" x14ac:dyDescent="0.25"/>
  <cols>
    <col min="1" max="1" width="2.7109375" style="1" customWidth="1"/>
    <col min="2" max="2" width="50.7109375" style="1" customWidth="1"/>
    <col min="3" max="3" width="11.140625" style="1" customWidth="1"/>
    <col min="4" max="4" width="14.140625" style="1" customWidth="1"/>
    <col min="5" max="8" width="11.140625" style="1" bestFit="1" customWidth="1"/>
    <col min="9" max="9" width="9.140625" style="1"/>
    <col min="10" max="12" width="15.7109375" style="2" customWidth="1"/>
    <col min="13" max="13" width="9.5703125" style="3" customWidth="1"/>
    <col min="14" max="14" width="2.7109375" style="1" customWidth="1"/>
    <col min="15" max="15" width="27.42578125" style="1" customWidth="1"/>
    <col min="16" max="19" width="13.7109375" style="1" customWidth="1"/>
    <col min="20" max="16384" width="9.140625" style="1"/>
  </cols>
  <sheetData>
    <row r="1" spans="2:16" x14ac:dyDescent="0.25">
      <c r="J1" s="1"/>
      <c r="K1" s="1"/>
      <c r="L1" s="1"/>
      <c r="M1" s="1"/>
    </row>
    <row r="2" spans="2:16" x14ac:dyDescent="0.25">
      <c r="E2" s="1" t="s">
        <v>14</v>
      </c>
      <c r="F2" s="1" t="s">
        <v>15</v>
      </c>
      <c r="G2" s="1" t="s">
        <v>16</v>
      </c>
      <c r="H2" s="1" t="s">
        <v>17</v>
      </c>
      <c r="J2" s="1"/>
      <c r="K2" s="1"/>
      <c r="L2" s="1"/>
      <c r="M2" s="1"/>
    </row>
    <row r="3" spans="2:16" ht="33.75" customHeight="1" x14ac:dyDescent="0.25">
      <c r="C3" s="30" t="s">
        <v>21</v>
      </c>
      <c r="D3" s="30"/>
      <c r="E3" s="20"/>
      <c r="F3" s="20"/>
      <c r="G3" s="20"/>
      <c r="H3" s="20"/>
      <c r="J3" s="1"/>
      <c r="K3" s="1"/>
      <c r="L3" s="1"/>
      <c r="M3" s="1"/>
    </row>
    <row r="4" spans="2:16" x14ac:dyDescent="0.25">
      <c r="F4" s="2"/>
      <c r="G4" s="2"/>
      <c r="J4" s="1"/>
      <c r="K4" s="1"/>
      <c r="L4" s="1"/>
      <c r="M4" s="1"/>
    </row>
    <row r="5" spans="2:16" x14ac:dyDescent="0.25">
      <c r="C5" s="31" t="s">
        <v>19</v>
      </c>
      <c r="D5" s="31"/>
      <c r="E5" s="19" t="str">
        <f>IF(SUM(E3:H3)=0,"",IF(SUM(Calculations!N47:Q47)=0,"N/A",SUM(Calculations!N47:Q47)/12))</f>
        <v/>
      </c>
      <c r="F5" s="19"/>
      <c r="G5" s="19"/>
      <c r="H5" s="19"/>
      <c r="J5" s="1"/>
      <c r="K5" s="1"/>
      <c r="L5" s="1"/>
      <c r="M5" s="1"/>
    </row>
    <row r="6" spans="2:16" x14ac:dyDescent="0.25">
      <c r="D6" s="26"/>
      <c r="E6" s="27" t="str">
        <f>IF(SUM(E5:H5)&gt;0,"Enter monthly expense in servicing calculator and LendFast","")</f>
        <v/>
      </c>
      <c r="F6" s="21"/>
      <c r="G6" s="21"/>
      <c r="H6" s="21"/>
      <c r="J6" s="1"/>
      <c r="K6" s="1"/>
      <c r="L6" s="1"/>
      <c r="M6" s="1"/>
    </row>
    <row r="7" spans="2:16" x14ac:dyDescent="0.25">
      <c r="E7" s="27" t="s">
        <v>20</v>
      </c>
      <c r="F7" s="22"/>
      <c r="G7" s="22"/>
      <c r="H7" s="22"/>
      <c r="J7" s="1"/>
      <c r="K7" s="1"/>
      <c r="L7" s="1"/>
      <c r="M7" s="1"/>
    </row>
    <row r="8" spans="2:16" x14ac:dyDescent="0.25">
      <c r="E8" s="28" t="str">
        <f>IF(SUM(E5:H5)&gt;0,"(for calculator version released before 9th June 2026)","")</f>
        <v/>
      </c>
      <c r="J8" s="1"/>
      <c r="K8" s="1"/>
      <c r="L8" s="1"/>
      <c r="M8" s="1"/>
    </row>
    <row r="9" spans="2:16" ht="15.75" thickBot="1" x14ac:dyDescent="0.3">
      <c r="J9" s="1"/>
      <c r="K9" s="1"/>
      <c r="L9" s="1"/>
      <c r="M9" s="1"/>
    </row>
    <row r="10" spans="2:16" ht="15.75" thickBot="1" x14ac:dyDescent="0.3">
      <c r="J10" s="38" t="s">
        <v>11</v>
      </c>
      <c r="K10" s="39"/>
      <c r="L10" s="41" t="s">
        <v>18</v>
      </c>
      <c r="M10" s="42"/>
    </row>
    <row r="11" spans="2:16" x14ac:dyDescent="0.25">
      <c r="B11" s="36" t="s">
        <v>7</v>
      </c>
      <c r="C11" s="34" t="s">
        <v>12</v>
      </c>
      <c r="D11" s="34" t="s">
        <v>0</v>
      </c>
      <c r="E11" s="40" t="s">
        <v>1</v>
      </c>
      <c r="F11" s="40"/>
      <c r="G11" s="40"/>
      <c r="H11" s="40"/>
      <c r="I11" s="34" t="s">
        <v>13</v>
      </c>
      <c r="J11" s="43" t="s">
        <v>2</v>
      </c>
      <c r="K11" s="43" t="s">
        <v>8</v>
      </c>
      <c r="L11" s="45" t="s">
        <v>9</v>
      </c>
      <c r="M11" s="32" t="s">
        <v>10</v>
      </c>
    </row>
    <row r="12" spans="2:16" ht="15.75" thickBot="1" x14ac:dyDescent="0.3">
      <c r="B12" s="37"/>
      <c r="C12" s="35"/>
      <c r="D12" s="35"/>
      <c r="E12" s="15">
        <v>1</v>
      </c>
      <c r="F12" s="15">
        <v>2</v>
      </c>
      <c r="G12" s="15">
        <v>3</v>
      </c>
      <c r="H12" s="15">
        <v>4</v>
      </c>
      <c r="I12" s="35"/>
      <c r="J12" s="44"/>
      <c r="K12" s="44"/>
      <c r="L12" s="46"/>
      <c r="M12" s="33"/>
    </row>
    <row r="13" spans="2:16" x14ac:dyDescent="0.25">
      <c r="B13" s="6"/>
      <c r="C13" s="6"/>
      <c r="D13" s="6"/>
      <c r="E13" s="6"/>
      <c r="F13" s="6"/>
      <c r="G13" s="6"/>
      <c r="H13" s="6"/>
      <c r="I13" s="25"/>
      <c r="J13" s="4"/>
      <c r="K13" s="4"/>
      <c r="L13" s="4"/>
      <c r="M13" s="5"/>
    </row>
    <row r="14" spans="2:16" x14ac:dyDescent="0.25">
      <c r="B14" s="9"/>
      <c r="C14" s="10"/>
      <c r="D14" s="10"/>
      <c r="E14" s="10"/>
      <c r="F14" s="10"/>
      <c r="G14" s="10"/>
      <c r="H14" s="10"/>
      <c r="I14" s="18"/>
      <c r="J14" s="11"/>
      <c r="K14" s="11"/>
      <c r="L14" s="7"/>
      <c r="M14" s="8"/>
    </row>
    <row r="15" spans="2:16" ht="15.75" thickBot="1" x14ac:dyDescent="0.3">
      <c r="B15" s="12"/>
      <c r="C15" s="13"/>
      <c r="D15" s="13"/>
      <c r="E15" s="13"/>
      <c r="F15" s="13"/>
      <c r="G15" s="13"/>
      <c r="H15" s="13"/>
      <c r="I15" s="13"/>
      <c r="J15" s="14"/>
      <c r="K15" s="14"/>
      <c r="L15" s="23"/>
      <c r="M15" s="24"/>
    </row>
    <row r="16" spans="2:16" x14ac:dyDescent="0.25">
      <c r="B16" s="6"/>
      <c r="C16" s="6"/>
      <c r="D16" s="6"/>
      <c r="E16" s="6"/>
      <c r="F16" s="6"/>
      <c r="G16" s="6"/>
      <c r="H16" s="6"/>
      <c r="I16" s="6"/>
      <c r="J16" s="4"/>
      <c r="K16" s="4"/>
      <c r="L16" s="4"/>
      <c r="M16" s="5"/>
      <c r="P16" s="29"/>
    </row>
    <row r="17" spans="2:13" x14ac:dyDescent="0.25">
      <c r="B17" s="9"/>
      <c r="C17" s="10"/>
      <c r="D17" s="10"/>
      <c r="E17" s="10"/>
      <c r="F17" s="10"/>
      <c r="G17" s="10"/>
      <c r="H17" s="10"/>
      <c r="I17" s="10"/>
      <c r="J17" s="11"/>
      <c r="K17" s="11"/>
      <c r="L17" s="7"/>
      <c r="M17" s="8"/>
    </row>
    <row r="18" spans="2:13" ht="15.75" thickBot="1" x14ac:dyDescent="0.3">
      <c r="B18" s="12"/>
      <c r="C18" s="13"/>
      <c r="D18" s="13"/>
      <c r="E18" s="13"/>
      <c r="F18" s="13"/>
      <c r="G18" s="13"/>
      <c r="H18" s="13"/>
      <c r="I18" s="13"/>
      <c r="J18" s="14"/>
      <c r="K18" s="14"/>
      <c r="L18" s="23"/>
      <c r="M18" s="24"/>
    </row>
    <row r="19" spans="2:13" x14ac:dyDescent="0.25">
      <c r="B19" s="6"/>
      <c r="C19" s="6"/>
      <c r="D19" s="6"/>
      <c r="E19" s="6"/>
      <c r="F19" s="6"/>
      <c r="G19" s="6"/>
      <c r="H19" s="6"/>
      <c r="I19" s="6"/>
      <c r="J19" s="4"/>
      <c r="K19" s="4"/>
      <c r="L19" s="4"/>
      <c r="M19" s="5"/>
    </row>
    <row r="20" spans="2:13" x14ac:dyDescent="0.25">
      <c r="B20" s="9"/>
      <c r="C20" s="10"/>
      <c r="D20" s="10"/>
      <c r="E20" s="10"/>
      <c r="F20" s="10"/>
      <c r="G20" s="10"/>
      <c r="H20" s="10"/>
      <c r="I20" s="10"/>
      <c r="J20" s="11"/>
      <c r="K20" s="11"/>
      <c r="L20" s="7"/>
      <c r="M20" s="8"/>
    </row>
    <row r="21" spans="2:13" ht="15.75" thickBot="1" x14ac:dyDescent="0.3">
      <c r="B21" s="12"/>
      <c r="C21" s="13"/>
      <c r="D21" s="13"/>
      <c r="E21" s="13"/>
      <c r="F21" s="13"/>
      <c r="G21" s="13"/>
      <c r="H21" s="13"/>
      <c r="I21" s="13"/>
      <c r="J21" s="14"/>
      <c r="K21" s="14"/>
      <c r="L21" s="23"/>
      <c r="M21" s="24"/>
    </row>
    <row r="22" spans="2:13" x14ac:dyDescent="0.25">
      <c r="B22" s="6"/>
      <c r="C22" s="6"/>
      <c r="D22" s="6"/>
      <c r="E22" s="6"/>
      <c r="F22" s="6"/>
      <c r="G22" s="6"/>
      <c r="H22" s="6"/>
      <c r="I22" s="6"/>
      <c r="J22" s="4"/>
      <c r="K22" s="4"/>
      <c r="L22" s="4"/>
      <c r="M22" s="5"/>
    </row>
    <row r="23" spans="2:13" x14ac:dyDescent="0.25">
      <c r="B23" s="9"/>
      <c r="C23" s="10"/>
      <c r="D23" s="10"/>
      <c r="E23" s="10"/>
      <c r="F23" s="10"/>
      <c r="G23" s="10"/>
      <c r="H23" s="10"/>
      <c r="I23" s="10"/>
      <c r="J23" s="11"/>
      <c r="K23" s="11"/>
      <c r="L23" s="7"/>
      <c r="M23" s="8"/>
    </row>
    <row r="24" spans="2:13" ht="15.75" thickBot="1" x14ac:dyDescent="0.3">
      <c r="B24" s="12"/>
      <c r="C24" s="13"/>
      <c r="D24" s="13"/>
      <c r="E24" s="13"/>
      <c r="F24" s="13"/>
      <c r="G24" s="13"/>
      <c r="H24" s="13"/>
      <c r="I24" s="13"/>
      <c r="J24" s="14"/>
      <c r="K24" s="14"/>
      <c r="L24" s="23"/>
      <c r="M24" s="24"/>
    </row>
    <row r="25" spans="2:13" x14ac:dyDescent="0.25">
      <c r="B25" s="6"/>
      <c r="C25" s="6"/>
      <c r="D25" s="6"/>
      <c r="E25" s="6"/>
      <c r="F25" s="6"/>
      <c r="G25" s="6"/>
      <c r="H25" s="6"/>
      <c r="I25" s="6"/>
      <c r="J25" s="4"/>
      <c r="K25" s="4"/>
      <c r="L25" s="4"/>
      <c r="M25" s="5"/>
    </row>
    <row r="26" spans="2:13" x14ac:dyDescent="0.25">
      <c r="B26" s="9"/>
      <c r="C26" s="10"/>
      <c r="D26" s="10"/>
      <c r="E26" s="10"/>
      <c r="F26" s="10"/>
      <c r="G26" s="10"/>
      <c r="H26" s="10"/>
      <c r="I26" s="10"/>
      <c r="J26" s="11"/>
      <c r="K26" s="11"/>
      <c r="L26" s="7"/>
      <c r="M26" s="8"/>
    </row>
    <row r="27" spans="2:13" ht="15.75" thickBot="1" x14ac:dyDescent="0.3">
      <c r="B27" s="12"/>
      <c r="C27" s="13"/>
      <c r="D27" s="13"/>
      <c r="E27" s="13"/>
      <c r="F27" s="13"/>
      <c r="G27" s="13"/>
      <c r="H27" s="13"/>
      <c r="I27" s="13"/>
      <c r="J27" s="14"/>
      <c r="K27" s="14"/>
      <c r="L27" s="23"/>
      <c r="M27" s="24"/>
    </row>
    <row r="28" spans="2:13" x14ac:dyDescent="0.25">
      <c r="B28" s="6"/>
      <c r="C28" s="6"/>
      <c r="D28" s="6"/>
      <c r="E28" s="6"/>
      <c r="F28" s="6"/>
      <c r="G28" s="6"/>
      <c r="H28" s="6"/>
      <c r="I28" s="6"/>
      <c r="J28" s="4"/>
      <c r="K28" s="4"/>
      <c r="L28" s="4"/>
      <c r="M28" s="5"/>
    </row>
    <row r="29" spans="2:13" x14ac:dyDescent="0.25">
      <c r="B29" s="9"/>
      <c r="C29" s="10"/>
      <c r="D29" s="10"/>
      <c r="E29" s="10"/>
      <c r="F29" s="10"/>
      <c r="G29" s="10"/>
      <c r="H29" s="10"/>
      <c r="I29" s="10"/>
      <c r="J29" s="11"/>
      <c r="K29" s="11"/>
      <c r="L29" s="7"/>
      <c r="M29" s="8"/>
    </row>
    <row r="30" spans="2:13" ht="15.75" thickBot="1" x14ac:dyDescent="0.3">
      <c r="B30" s="12"/>
      <c r="C30" s="13"/>
      <c r="D30" s="13"/>
      <c r="E30" s="13"/>
      <c r="F30" s="13"/>
      <c r="G30" s="13"/>
      <c r="H30" s="13"/>
      <c r="I30" s="13"/>
      <c r="J30" s="14"/>
      <c r="K30" s="14"/>
      <c r="L30" s="23"/>
      <c r="M30" s="24"/>
    </row>
    <row r="31" spans="2:13" x14ac:dyDescent="0.25">
      <c r="B31" s="6"/>
      <c r="C31" s="6"/>
      <c r="D31" s="6"/>
      <c r="E31" s="6"/>
      <c r="F31" s="6"/>
      <c r="G31" s="6"/>
      <c r="H31" s="6"/>
      <c r="I31" s="6"/>
      <c r="J31" s="4"/>
      <c r="K31" s="4"/>
      <c r="L31" s="4"/>
      <c r="M31" s="5"/>
    </row>
    <row r="32" spans="2:13" x14ac:dyDescent="0.25">
      <c r="B32" s="9"/>
      <c r="C32" s="10"/>
      <c r="D32" s="10"/>
      <c r="E32" s="10"/>
      <c r="F32" s="10"/>
      <c r="G32" s="10"/>
      <c r="H32" s="10"/>
      <c r="I32" s="10"/>
      <c r="J32" s="11"/>
      <c r="K32" s="11"/>
      <c r="L32" s="7"/>
      <c r="M32" s="8"/>
    </row>
    <row r="33" spans="2:13" ht="15.75" thickBot="1" x14ac:dyDescent="0.3">
      <c r="B33" s="12"/>
      <c r="C33" s="13"/>
      <c r="D33" s="13"/>
      <c r="E33" s="13"/>
      <c r="F33" s="13"/>
      <c r="G33" s="13"/>
      <c r="H33" s="13"/>
      <c r="I33" s="13"/>
      <c r="J33" s="14"/>
      <c r="K33" s="14"/>
      <c r="L33" s="23"/>
      <c r="M33" s="24"/>
    </row>
    <row r="34" spans="2:13" x14ac:dyDescent="0.25">
      <c r="B34" s="6"/>
      <c r="C34" s="6"/>
      <c r="D34" s="6"/>
      <c r="E34" s="6"/>
      <c r="F34" s="6"/>
      <c r="G34" s="6"/>
      <c r="H34" s="6"/>
      <c r="I34" s="6"/>
      <c r="J34" s="4"/>
      <c r="K34" s="4"/>
      <c r="L34" s="4"/>
      <c r="M34" s="5"/>
    </row>
    <row r="35" spans="2:13" x14ac:dyDescent="0.25">
      <c r="B35" s="9"/>
      <c r="C35" s="10"/>
      <c r="D35" s="10"/>
      <c r="E35" s="10"/>
      <c r="F35" s="10"/>
      <c r="G35" s="10"/>
      <c r="H35" s="10"/>
      <c r="I35" s="10"/>
      <c r="J35" s="11"/>
      <c r="K35" s="11"/>
      <c r="L35" s="7"/>
      <c r="M35" s="8"/>
    </row>
    <row r="36" spans="2:13" x14ac:dyDescent="0.25">
      <c r="B36" s="12"/>
      <c r="C36" s="13"/>
      <c r="D36" s="13"/>
      <c r="E36" s="13"/>
      <c r="F36" s="13"/>
      <c r="G36" s="13"/>
      <c r="H36" s="13"/>
      <c r="I36" s="13"/>
      <c r="J36" s="14"/>
      <c r="K36" s="14"/>
      <c r="L36" s="7"/>
      <c r="M36" s="8"/>
    </row>
  </sheetData>
  <sheetProtection algorithmName="SHA-512" hashValue="AFc/CHiPTBQ/Px3li36mwfsmbJPwpEYhwR+DP81iApIx8oY3zSE1/XahyuhANLOdudfIXOGYbE40lZUApw365w==" saltValue="g4Eh8nz76m9tcn0qEhVzmA==" spinCount="100000" sheet="1" selectLockedCells="1"/>
  <mergeCells count="13">
    <mergeCell ref="B11:B12"/>
    <mergeCell ref="J10:K10"/>
    <mergeCell ref="I11:I12"/>
    <mergeCell ref="E11:H11"/>
    <mergeCell ref="L10:M10"/>
    <mergeCell ref="J11:J12"/>
    <mergeCell ref="K11:K12"/>
    <mergeCell ref="L11:L12"/>
    <mergeCell ref="C3:D3"/>
    <mergeCell ref="C5:D5"/>
    <mergeCell ref="M11:M12"/>
    <mergeCell ref="D11:D12"/>
    <mergeCell ref="C11:C12"/>
  </mergeCells>
  <conditionalFormatting sqref="E5:H5">
    <cfRule type="expression" dxfId="2" priority="3">
      <formula>AND(E5&lt;&gt;"N/A",E5&gt;0)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1AE731B-AB95-4B22-B803-CC947F304120}">
            <xm:f>SUM(Calculations!$N$47:$Q$47)=0</xm:f>
            <x14:dxf>
              <font>
                <color theme="0"/>
              </font>
            </x14:dxf>
          </x14:cfRule>
          <xm:sqref>E6:E8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AB7F13F-58C7-4EEC-B4EA-374CAB8391BF}">
          <x14:formula1>
            <xm:f>Calculations!$A$1:$A$2</xm:f>
          </x14:formula1>
          <xm:sqref>C13 C16 C19 C22 C25 C28 C31 C34</xm:sqref>
        </x14:dataValidation>
        <x14:dataValidation type="list" allowBlank="1" showInputMessage="1" showErrorMessage="1" xr:uid="{9BFF26B8-C206-4779-AA1A-10FCDEC1BBBC}">
          <x14:formula1>
            <xm:f>Calculations!$A$6:$A$7</xm:f>
          </x14:formula1>
          <xm:sqref>D13 D16 D19 D22 D25 D28 D31 D34</xm:sqref>
        </x14:dataValidation>
        <x14:dataValidation type="list" allowBlank="1" showInputMessage="1" showErrorMessage="1" xr:uid="{7C02901D-4B89-4D60-B1C3-64FE41B27C44}">
          <x14:formula1>
            <xm:f>Calculations!$A$3:$A$4</xm:f>
          </x14:formula1>
          <xm:sqref>E13:H13 E16:H16 E19:H19 E22:H22 E25:H25 E28:H28 E31:H31 E34:H34</xm:sqref>
        </x14:dataValidation>
        <x14:dataValidation type="list" allowBlank="1" showInputMessage="1" showErrorMessage="1" xr:uid="{115025F4-328F-474E-A5D2-7B8F950731D6}">
          <x14:formula1>
            <xm:f>Calculations!$A$9:$A$14</xm:f>
          </x14:formula1>
          <xm:sqref>I13 I16 I19 I22 I25 I28 I31 I34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80B4-79CD-44EE-B317-E6DC47B0D555}">
  <dimension ref="A1:Y100"/>
  <sheetViews>
    <sheetView topLeftCell="A101" zoomScale="80" zoomScaleNormal="80" workbookViewId="0">
      <selection activeCell="A101" sqref="A101"/>
    </sheetView>
  </sheetViews>
  <sheetFormatPr defaultRowHeight="15" x14ac:dyDescent="0.25"/>
  <cols>
    <col min="1" max="2" width="9.140625" style="16"/>
    <col min="3" max="3" width="10.7109375" style="16" customWidth="1"/>
    <col min="4" max="4" width="9.140625" style="16"/>
    <col min="5" max="5" width="13" style="17" customWidth="1"/>
    <col min="6" max="6" width="13.5703125" style="16" customWidth="1"/>
    <col min="7" max="8" width="9.140625" style="16"/>
    <col min="9" max="12" width="15.7109375" style="16" customWidth="1"/>
    <col min="13" max="13" width="9.140625" style="16"/>
    <col min="14" max="17" width="15.7109375" style="16" customWidth="1"/>
    <col min="18" max="18" width="9.140625" style="16"/>
    <col min="19" max="22" width="15.7109375" style="16" customWidth="1"/>
    <col min="23" max="16384" width="9.140625" style="16"/>
  </cols>
  <sheetData>
    <row r="1" spans="1:25" hidden="1" x14ac:dyDescent="0.25">
      <c r="A1" s="47" t="s">
        <v>3</v>
      </c>
      <c r="B1" s="47"/>
      <c r="C1" s="47"/>
      <c r="D1" s="47"/>
      <c r="E1" s="48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hidden="1" x14ac:dyDescent="0.25">
      <c r="A2" s="47" t="s">
        <v>5</v>
      </c>
      <c r="B2" s="47"/>
      <c r="C2" s="47"/>
      <c r="D2" s="47"/>
      <c r="E2" s="48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hidden="1" x14ac:dyDescent="0.25">
      <c r="A3" s="47"/>
      <c r="B3" s="47"/>
      <c r="C3" s="47"/>
      <c r="D3" s="47"/>
      <c r="E3" s="48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idden="1" x14ac:dyDescent="0.25">
      <c r="A4" s="47" t="s">
        <v>3</v>
      </c>
      <c r="B4" s="47"/>
      <c r="C4" s="47"/>
      <c r="D4" s="47"/>
      <c r="E4" s="48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hidden="1" x14ac:dyDescent="0.25">
      <c r="A5" s="47"/>
      <c r="B5" s="47"/>
      <c r="C5" s="47"/>
      <c r="D5" s="47"/>
      <c r="E5" s="48"/>
      <c r="F5" s="47"/>
      <c r="G5" s="47"/>
      <c r="H5" s="47"/>
      <c r="I5" s="47"/>
      <c r="J5" s="47"/>
      <c r="K5" s="47"/>
      <c r="L5" s="47"/>
      <c r="M5" s="47"/>
      <c r="N5" s="49"/>
      <c r="O5" s="49"/>
      <c r="P5" s="49"/>
      <c r="Q5" s="49"/>
      <c r="R5" s="47"/>
      <c r="S5" s="49"/>
      <c r="T5" s="49"/>
      <c r="U5" s="49"/>
      <c r="V5" s="49"/>
      <c r="W5" s="47"/>
      <c r="X5" s="47"/>
      <c r="Y5" s="47"/>
    </row>
    <row r="6" spans="1:25" hidden="1" x14ac:dyDescent="0.25">
      <c r="A6" s="47" t="s">
        <v>6</v>
      </c>
      <c r="B6" s="47"/>
      <c r="C6" s="47"/>
      <c r="D6" s="47"/>
      <c r="E6" s="48"/>
      <c r="F6" s="47"/>
      <c r="G6" s="47"/>
      <c r="H6" s="47"/>
      <c r="I6" s="47">
        <v>1</v>
      </c>
      <c r="J6" s="47">
        <v>2</v>
      </c>
      <c r="K6" s="47">
        <v>3</v>
      </c>
      <c r="L6" s="47">
        <v>4</v>
      </c>
      <c r="M6" s="47"/>
      <c r="N6" s="47">
        <v>1</v>
      </c>
      <c r="O6" s="47">
        <v>2</v>
      </c>
      <c r="P6" s="47">
        <v>3</v>
      </c>
      <c r="Q6" s="47">
        <v>4</v>
      </c>
      <c r="R6" s="47"/>
      <c r="S6" s="47">
        <v>1</v>
      </c>
      <c r="T6" s="47">
        <v>2</v>
      </c>
      <c r="U6" s="47">
        <v>3</v>
      </c>
      <c r="V6" s="47">
        <v>4</v>
      </c>
      <c r="W6" s="47"/>
      <c r="X6" s="47"/>
      <c r="Y6" s="47"/>
    </row>
    <row r="7" spans="1:25" hidden="1" x14ac:dyDescent="0.25">
      <c r="A7" s="47" t="s">
        <v>4</v>
      </c>
      <c r="B7" s="47"/>
      <c r="C7" s="47">
        <f>Investments!B13</f>
        <v>0</v>
      </c>
      <c r="D7" s="47" t="str">
        <f>IF(AND(Investments!C13="Yes",Investments!D13="Established"),"Yes","No")</f>
        <v>No</v>
      </c>
      <c r="E7" s="48">
        <f>SUM(Investments!L13*Investments!M13,Investments!L14*Investments!M14,Investments!L15*Investments!M15)</f>
        <v>0</v>
      </c>
      <c r="F7" s="48">
        <f>(Investments!J13-MAX(Investments!K13,Investments!J13*0.2)-E7)</f>
        <v>0</v>
      </c>
      <c r="G7" s="47">
        <f>COUNTA(Investments!E13:H13)+Investments!I13</f>
        <v>0</v>
      </c>
      <c r="H7" s="47"/>
      <c r="I7" s="48">
        <f>IF(Investments!E13="Yes",Calculations!$F7/Calculations!$G7,0)</f>
        <v>0</v>
      </c>
      <c r="J7" s="48">
        <f>IF(Investments!F13="Yes",Calculations!$F7/Calculations!$G7,0)</f>
        <v>0</v>
      </c>
      <c r="K7" s="48">
        <f>IF(Investments!G13="Yes",Calculations!$F7/Calculations!$G7,0)</f>
        <v>0</v>
      </c>
      <c r="L7" s="48">
        <f>IF(Investments!H13="Yes",Calculations!$F7/Calculations!$G7,0)</f>
        <v>0</v>
      </c>
      <c r="M7" s="47"/>
      <c r="N7" s="48">
        <f>IF(AND(Investments!E13="Yes",OR($D7="No",AND($D7="Yes",$F7&gt;0))),I7,0)</f>
        <v>0</v>
      </c>
      <c r="O7" s="48">
        <f>IF(AND(Investments!F13="Yes",OR($D7="No",AND($D7="Yes",$F7&gt;0))),J7,0)</f>
        <v>0</v>
      </c>
      <c r="P7" s="48">
        <f>IF(AND(Investments!G13="Yes",OR($D7="No",AND($D7="Yes",$F7&gt;0))),K7,0)</f>
        <v>0</v>
      </c>
      <c r="Q7" s="48">
        <f>IF(AND(Investments!H13="Yes",OR($D7="No",AND($D7="Yes",$F7&gt;0))),L7,0)</f>
        <v>0</v>
      </c>
      <c r="R7" s="47"/>
      <c r="S7" s="48">
        <f>IF(AND(Investments!E13="Yes",$D7="Yes",$F7&lt;0),I7,0)</f>
        <v>0</v>
      </c>
      <c r="T7" s="48">
        <f>IF(AND(Investments!F13="Yes",$D7="Yes",$F7&lt;0),J7,0)</f>
        <v>0</v>
      </c>
      <c r="U7" s="48">
        <f>IF(AND(Investments!G13="Yes",$D7="Yes",$F7&lt;0),K7,0)</f>
        <v>0</v>
      </c>
      <c r="V7" s="48">
        <f>IF(AND(Investments!H13="Yes",$D7="Yes",$F7&lt;0),L7,0)</f>
        <v>0</v>
      </c>
      <c r="W7" s="47"/>
      <c r="X7" s="47"/>
      <c r="Y7" s="47"/>
    </row>
    <row r="8" spans="1:25" hidden="1" x14ac:dyDescent="0.25">
      <c r="A8" s="47"/>
      <c r="B8" s="47"/>
      <c r="C8" s="47"/>
      <c r="D8" s="47"/>
      <c r="E8" s="48"/>
      <c r="F8" s="47"/>
      <c r="G8" s="47"/>
      <c r="H8" s="47"/>
      <c r="I8" s="47"/>
      <c r="J8" s="47"/>
      <c r="K8" s="47"/>
      <c r="L8" s="47"/>
      <c r="M8" s="47"/>
      <c r="N8" s="48"/>
      <c r="O8" s="48"/>
      <c r="P8" s="48"/>
      <c r="Q8" s="48"/>
      <c r="R8" s="47"/>
      <c r="S8" s="48"/>
      <c r="T8" s="48"/>
      <c r="U8" s="48"/>
      <c r="V8" s="48"/>
      <c r="W8" s="47"/>
      <c r="X8" s="47"/>
      <c r="Y8" s="47"/>
    </row>
    <row r="9" spans="1:25" hidden="1" x14ac:dyDescent="0.25">
      <c r="A9" s="47">
        <v>0</v>
      </c>
      <c r="B9" s="47"/>
      <c r="C9" s="47"/>
      <c r="D9" s="47"/>
      <c r="E9" s="48"/>
      <c r="F9" s="47"/>
      <c r="G9" s="47"/>
      <c r="H9" s="47"/>
      <c r="I9" s="47"/>
      <c r="J9" s="47"/>
      <c r="K9" s="47"/>
      <c r="L9" s="47"/>
      <c r="M9" s="47"/>
      <c r="N9" s="48"/>
      <c r="O9" s="48"/>
      <c r="P9" s="48"/>
      <c r="Q9" s="48"/>
      <c r="R9" s="47"/>
      <c r="S9" s="48"/>
      <c r="T9" s="48"/>
      <c r="U9" s="48"/>
      <c r="V9" s="48"/>
      <c r="W9" s="47"/>
      <c r="X9" s="47"/>
      <c r="Y9" s="47"/>
    </row>
    <row r="10" spans="1:25" hidden="1" x14ac:dyDescent="0.25">
      <c r="A10" s="47">
        <v>1</v>
      </c>
      <c r="B10" s="47"/>
      <c r="C10" s="47">
        <f>Investments!B16</f>
        <v>0</v>
      </c>
      <c r="D10" s="47" t="str">
        <f>IF(AND(Investments!C16="Yes",Investments!D16="Established"),"Yes","No")</f>
        <v>No</v>
      </c>
      <c r="E10" s="48">
        <f>SUM(Investments!L16*Investments!M16,Investments!L17*Investments!M17,Investments!L18*Investments!M18)</f>
        <v>0</v>
      </c>
      <c r="F10" s="48">
        <f>(Investments!J16-MAX(Investments!K16,Investments!J16*0.2)-E10)</f>
        <v>0</v>
      </c>
      <c r="G10" s="47">
        <f>COUNTA(Investments!E16:H16)+Investments!I16</f>
        <v>0</v>
      </c>
      <c r="H10" s="47"/>
      <c r="I10" s="48">
        <f>IF(Investments!E16="Yes",Calculations!$F10/Calculations!$G10,0)</f>
        <v>0</v>
      </c>
      <c r="J10" s="48">
        <f>IF(Investments!F16="Yes",Calculations!$F10/Calculations!$G10,0)</f>
        <v>0</v>
      </c>
      <c r="K10" s="48">
        <f>IF(Investments!G16="Yes",Calculations!$F10/Calculations!$G10,0)</f>
        <v>0</v>
      </c>
      <c r="L10" s="48">
        <f>IF(Investments!H16="Yes",Calculations!$F10/Calculations!$G10,0)</f>
        <v>0</v>
      </c>
      <c r="M10" s="47"/>
      <c r="N10" s="48">
        <f>IF(AND(Investments!E16="Yes",OR($D10="No",AND($D10="Yes",$F10&gt;0))),I10,0)</f>
        <v>0</v>
      </c>
      <c r="O10" s="48">
        <f>IF(AND(Investments!F16="Yes",OR($D10="No",AND($D10="Yes",$F10&gt;0))),J10,0)</f>
        <v>0</v>
      </c>
      <c r="P10" s="48">
        <f>IF(AND(Investments!G16="Yes",OR($D10="No",AND($D10="Yes",$F10&gt;0))),K10,0)</f>
        <v>0</v>
      </c>
      <c r="Q10" s="48">
        <f>IF(AND(Investments!H16="Yes",OR($D10="No",AND($D10="Yes",$F10&gt;0))),L10,0)</f>
        <v>0</v>
      </c>
      <c r="R10" s="47"/>
      <c r="S10" s="48">
        <f>IF(AND(Investments!E16="Yes",$D10="Yes",$F10&lt;0),I10,0)</f>
        <v>0</v>
      </c>
      <c r="T10" s="48">
        <f>IF(AND(Investments!F16="Yes",$D10="Yes",$F10&lt;0),J10,0)</f>
        <v>0</v>
      </c>
      <c r="U10" s="48">
        <f>IF(AND(Investments!G16="Yes",$D10="Yes",$F10&lt;0),K10,0)</f>
        <v>0</v>
      </c>
      <c r="V10" s="48">
        <f>IF(AND(Investments!H16="Yes",$D10="Yes",$F10&lt;0),L10,0)</f>
        <v>0</v>
      </c>
      <c r="W10" s="47"/>
      <c r="X10" s="47"/>
      <c r="Y10" s="47"/>
    </row>
    <row r="11" spans="1:25" hidden="1" x14ac:dyDescent="0.25">
      <c r="A11" s="47">
        <v>2</v>
      </c>
      <c r="B11" s="47"/>
      <c r="C11" s="47"/>
      <c r="D11" s="47"/>
      <c r="E11" s="48"/>
      <c r="F11" s="48"/>
      <c r="G11" s="47"/>
      <c r="H11" s="47"/>
      <c r="I11" s="48"/>
      <c r="J11" s="48"/>
      <c r="K11" s="48"/>
      <c r="L11" s="48"/>
      <c r="M11" s="47"/>
      <c r="N11" s="48"/>
      <c r="O11" s="48"/>
      <c r="P11" s="48"/>
      <c r="Q11" s="48"/>
      <c r="R11" s="47"/>
      <c r="S11" s="48"/>
      <c r="T11" s="48"/>
      <c r="U11" s="48"/>
      <c r="V11" s="48"/>
      <c r="W11" s="47"/>
      <c r="X11" s="47"/>
      <c r="Y11" s="47"/>
    </row>
    <row r="12" spans="1:25" hidden="1" x14ac:dyDescent="0.25">
      <c r="A12" s="47">
        <v>3</v>
      </c>
      <c r="B12" s="47"/>
      <c r="C12" s="47"/>
      <c r="D12" s="47"/>
      <c r="E12" s="48"/>
      <c r="F12" s="48"/>
      <c r="G12" s="47"/>
      <c r="H12" s="47"/>
      <c r="I12" s="48"/>
      <c r="J12" s="48"/>
      <c r="K12" s="48"/>
      <c r="L12" s="48"/>
      <c r="M12" s="47"/>
      <c r="N12" s="48"/>
      <c r="O12" s="48"/>
      <c r="P12" s="48"/>
      <c r="Q12" s="48"/>
      <c r="R12" s="47"/>
      <c r="S12" s="48"/>
      <c r="T12" s="48"/>
      <c r="U12" s="48"/>
      <c r="V12" s="48"/>
      <c r="W12" s="47"/>
      <c r="X12" s="47"/>
      <c r="Y12" s="47"/>
    </row>
    <row r="13" spans="1:25" hidden="1" x14ac:dyDescent="0.25">
      <c r="A13" s="47">
        <v>4</v>
      </c>
      <c r="B13" s="47"/>
      <c r="C13" s="47">
        <f>Investments!B19</f>
        <v>0</v>
      </c>
      <c r="D13" s="47" t="str">
        <f>IF(AND(Investments!C19="Yes",Investments!D19="Established"),"Yes","No")</f>
        <v>No</v>
      </c>
      <c r="E13" s="48">
        <f>SUM(Investments!L19*Investments!M19,Investments!L20*Investments!M20,Investments!L21*Investments!M21)</f>
        <v>0</v>
      </c>
      <c r="F13" s="48">
        <f>(Investments!J19-MAX(Investments!K19,Investments!J19*0.2)-E13)</f>
        <v>0</v>
      </c>
      <c r="G13" s="47">
        <f>COUNTA(Investments!E19:H19)+Investments!I19</f>
        <v>0</v>
      </c>
      <c r="H13" s="47"/>
      <c r="I13" s="48">
        <f>IF(Investments!E19="Yes",Calculations!$F13/Calculations!$G13,0)</f>
        <v>0</v>
      </c>
      <c r="J13" s="48">
        <f>IF(Investments!F19="Yes",Calculations!$F13/Calculations!$G13,0)</f>
        <v>0</v>
      </c>
      <c r="K13" s="48">
        <f>IF(Investments!G19="Yes",Calculations!$F13/Calculations!$G13,0)</f>
        <v>0</v>
      </c>
      <c r="L13" s="48">
        <f>IF(Investments!H19="Yes",Calculations!$F13/Calculations!$G13,0)</f>
        <v>0</v>
      </c>
      <c r="M13" s="47"/>
      <c r="N13" s="48">
        <f>IF(AND(Investments!E19="Yes",OR($D13="No",AND($D13="Yes",$F13&gt;0))),I13,0)</f>
        <v>0</v>
      </c>
      <c r="O13" s="48">
        <f>IF(AND(Investments!F19="Yes",OR($D13="No",AND($D13="Yes",$F13&gt;0))),J13,0)</f>
        <v>0</v>
      </c>
      <c r="P13" s="48">
        <f>IF(AND(Investments!G19="Yes",OR($D13="No",AND($D13="Yes",$F13&gt;0))),K13,0)</f>
        <v>0</v>
      </c>
      <c r="Q13" s="48">
        <f>IF(AND(Investments!H19="Yes",OR($D13="No",AND($D13="Yes",$F13&gt;0))),L13,0)</f>
        <v>0</v>
      </c>
      <c r="R13" s="47"/>
      <c r="S13" s="48">
        <f>IF(AND(Investments!E19="Yes",$D13="Yes",$F13&lt;0),I13,0)</f>
        <v>0</v>
      </c>
      <c r="T13" s="48">
        <f>IF(AND(Investments!F19="Yes",$D13="Yes",$F13&lt;0),J13,0)</f>
        <v>0</v>
      </c>
      <c r="U13" s="48">
        <f>IF(AND(Investments!G19="Yes",$D13="Yes",$F13&lt;0),K13,0)</f>
        <v>0</v>
      </c>
      <c r="V13" s="48">
        <f>IF(AND(Investments!H19="Yes",$D13="Yes",$F13&lt;0),L13,0)</f>
        <v>0</v>
      </c>
      <c r="W13" s="47"/>
      <c r="X13" s="47"/>
      <c r="Y13" s="47"/>
    </row>
    <row r="14" spans="1:25" hidden="1" x14ac:dyDescent="0.25">
      <c r="A14" s="47">
        <v>5</v>
      </c>
      <c r="B14" s="47"/>
      <c r="C14" s="47"/>
      <c r="D14" s="47"/>
      <c r="E14" s="48"/>
      <c r="F14" s="48"/>
      <c r="G14" s="47"/>
      <c r="H14" s="47"/>
      <c r="I14" s="48"/>
      <c r="J14" s="48"/>
      <c r="K14" s="48"/>
      <c r="L14" s="48"/>
      <c r="M14" s="47"/>
      <c r="N14" s="48"/>
      <c r="O14" s="48"/>
      <c r="P14" s="48"/>
      <c r="Q14" s="48"/>
      <c r="R14" s="47"/>
      <c r="S14" s="48"/>
      <c r="T14" s="48"/>
      <c r="U14" s="48"/>
      <c r="V14" s="48"/>
      <c r="W14" s="47"/>
      <c r="X14" s="47"/>
      <c r="Y14" s="47"/>
    </row>
    <row r="15" spans="1:25" hidden="1" x14ac:dyDescent="0.25">
      <c r="A15" s="47"/>
      <c r="B15" s="47"/>
      <c r="C15" s="47"/>
      <c r="D15" s="47"/>
      <c r="E15" s="48"/>
      <c r="F15" s="48"/>
      <c r="G15" s="47"/>
      <c r="H15" s="47"/>
      <c r="I15" s="48"/>
      <c r="J15" s="48"/>
      <c r="K15" s="48"/>
      <c r="L15" s="48"/>
      <c r="M15" s="47"/>
      <c r="N15" s="48"/>
      <c r="O15" s="48"/>
      <c r="P15" s="48"/>
      <c r="Q15" s="48"/>
      <c r="R15" s="47"/>
      <c r="S15" s="48"/>
      <c r="T15" s="48"/>
      <c r="U15" s="48"/>
      <c r="V15" s="48"/>
      <c r="W15" s="47"/>
      <c r="X15" s="47"/>
      <c r="Y15" s="47"/>
    </row>
    <row r="16" spans="1:25" hidden="1" x14ac:dyDescent="0.25">
      <c r="A16" s="47"/>
      <c r="B16" s="47"/>
      <c r="C16" s="47">
        <f>Investments!B22</f>
        <v>0</v>
      </c>
      <c r="D16" s="47" t="str">
        <f>IF(AND(Investments!C22="Yes",Investments!D22="Established"),"Yes","No")</f>
        <v>No</v>
      </c>
      <c r="E16" s="48">
        <f>SUM(Investments!L22*Investments!M22,Investments!L23*Investments!M23,Investments!L24*Investments!M24)</f>
        <v>0</v>
      </c>
      <c r="F16" s="48">
        <f>(Investments!J22-MAX(Investments!K22,Investments!J22*0.2)-E16)</f>
        <v>0</v>
      </c>
      <c r="G16" s="47">
        <f>COUNTA(Investments!E22:H22)+Investments!I22</f>
        <v>0</v>
      </c>
      <c r="H16" s="47"/>
      <c r="I16" s="48">
        <f>IF(Investments!E22="Yes",Calculations!$F16/Calculations!$G16,0)</f>
        <v>0</v>
      </c>
      <c r="J16" s="48">
        <f>IF(Investments!F22="Yes",Calculations!$F16/Calculations!$G16,0)</f>
        <v>0</v>
      </c>
      <c r="K16" s="48">
        <f>IF(Investments!G22="Yes",Calculations!$F16/Calculations!$G16,0)</f>
        <v>0</v>
      </c>
      <c r="L16" s="48">
        <f>IF(Investments!H22="Yes",Calculations!$F16/Calculations!$G16,0)</f>
        <v>0</v>
      </c>
      <c r="M16" s="47"/>
      <c r="N16" s="48">
        <f>IF(AND(Investments!E22="Yes",OR($D16="No",AND($D16="Yes",$F16&gt;0))),I16,0)</f>
        <v>0</v>
      </c>
      <c r="O16" s="48">
        <f>IF(AND(Investments!F22="Yes",OR($D16="No",AND($D16="Yes",$F16&gt;0))),J16,0)</f>
        <v>0</v>
      </c>
      <c r="P16" s="48">
        <f>IF(AND(Investments!G22="Yes",OR($D16="No",AND($D16="Yes",$F16&gt;0))),K16,0)</f>
        <v>0</v>
      </c>
      <c r="Q16" s="48">
        <f>IF(AND(Investments!H22="Yes",OR($D16="No",AND($D16="Yes",$F16&gt;0))),L16,0)</f>
        <v>0</v>
      </c>
      <c r="R16" s="47"/>
      <c r="S16" s="48">
        <f>IF(AND(Investments!E22="Yes",$D16="Yes",$F16&lt;0),I16,0)</f>
        <v>0</v>
      </c>
      <c r="T16" s="48">
        <f>IF(AND(Investments!F22="Yes",$D16="Yes",$F16&lt;0),J16,0)</f>
        <v>0</v>
      </c>
      <c r="U16" s="48">
        <f>IF(AND(Investments!G22="Yes",$D16="Yes",$F16&lt;0),K16,0)</f>
        <v>0</v>
      </c>
      <c r="V16" s="48">
        <f>IF(AND(Investments!H22="Yes",$D16="Yes",$F16&lt;0),L16,0)</f>
        <v>0</v>
      </c>
      <c r="W16" s="47"/>
      <c r="X16" s="47"/>
      <c r="Y16" s="47"/>
    </row>
    <row r="17" spans="1:25" hidden="1" x14ac:dyDescent="0.25">
      <c r="A17" s="47"/>
      <c r="B17" s="47"/>
      <c r="C17" s="47"/>
      <c r="D17" s="47"/>
      <c r="E17" s="48"/>
      <c r="F17" s="48"/>
      <c r="G17" s="47"/>
      <c r="H17" s="47"/>
      <c r="I17" s="48"/>
      <c r="J17" s="48"/>
      <c r="K17" s="48"/>
      <c r="L17" s="48"/>
      <c r="M17" s="47"/>
      <c r="N17" s="48"/>
      <c r="O17" s="48"/>
      <c r="P17" s="48"/>
      <c r="Q17" s="48"/>
      <c r="R17" s="47"/>
      <c r="S17" s="48"/>
      <c r="T17" s="48"/>
      <c r="U17" s="48"/>
      <c r="V17" s="48"/>
      <c r="W17" s="47"/>
      <c r="X17" s="47"/>
      <c r="Y17" s="47"/>
    </row>
    <row r="18" spans="1:25" hidden="1" x14ac:dyDescent="0.25">
      <c r="A18" s="47"/>
      <c r="B18" s="47"/>
      <c r="C18" s="47"/>
      <c r="D18" s="47"/>
      <c r="E18" s="48"/>
      <c r="F18" s="48"/>
      <c r="G18" s="47"/>
      <c r="H18" s="47"/>
      <c r="I18" s="48"/>
      <c r="J18" s="48"/>
      <c r="K18" s="48"/>
      <c r="L18" s="48"/>
      <c r="M18" s="47"/>
      <c r="N18" s="48"/>
      <c r="O18" s="48"/>
      <c r="P18" s="48"/>
      <c r="Q18" s="48"/>
      <c r="R18" s="47"/>
      <c r="S18" s="48"/>
      <c r="T18" s="48"/>
      <c r="U18" s="48"/>
      <c r="V18" s="48"/>
      <c r="W18" s="47"/>
      <c r="X18" s="47"/>
      <c r="Y18" s="47"/>
    </row>
    <row r="19" spans="1:25" hidden="1" x14ac:dyDescent="0.25">
      <c r="A19" s="47"/>
      <c r="B19" s="47"/>
      <c r="C19" s="47">
        <f>Investments!B25</f>
        <v>0</v>
      </c>
      <c r="D19" s="47" t="str">
        <f>IF(AND(Investments!C25="Yes",Investments!D25="Established"),"Yes","No")</f>
        <v>No</v>
      </c>
      <c r="E19" s="48">
        <f>SUM(Investments!L25*Investments!M25,Investments!L26*Investments!M26,Investments!L27*Investments!M27)</f>
        <v>0</v>
      </c>
      <c r="F19" s="48">
        <f>(Investments!J25-MAX(Investments!K25,Investments!J25*0.2)-E19)</f>
        <v>0</v>
      </c>
      <c r="G19" s="47">
        <f>COUNTA(Investments!E25:H25)+Investments!I25</f>
        <v>0</v>
      </c>
      <c r="H19" s="47"/>
      <c r="I19" s="48">
        <f>IF(Investments!E25="Yes",Calculations!$F19/Calculations!$G19,0)</f>
        <v>0</v>
      </c>
      <c r="J19" s="48">
        <f>IF(Investments!F25="Yes",Calculations!$F19/Calculations!$G19,0)</f>
        <v>0</v>
      </c>
      <c r="K19" s="48">
        <f>IF(Investments!G25="Yes",Calculations!$F19/Calculations!$G19,0)</f>
        <v>0</v>
      </c>
      <c r="L19" s="48">
        <f>IF(Investments!H25="Yes",Calculations!$F19/Calculations!$G19,0)</f>
        <v>0</v>
      </c>
      <c r="M19" s="47"/>
      <c r="N19" s="48">
        <f>IF(AND(Investments!E25="Yes",OR($D19="No",AND($D19="Yes",$F19&gt;0))),I19,0)</f>
        <v>0</v>
      </c>
      <c r="O19" s="48">
        <f>IF(AND(Investments!F25="Yes",OR($D19="No",AND($D19="Yes",$F19&gt;0))),J19,0)</f>
        <v>0</v>
      </c>
      <c r="P19" s="48">
        <f>IF(AND(Investments!G25="Yes",OR($D19="No",AND($D19="Yes",$F19&gt;0))),K19,0)</f>
        <v>0</v>
      </c>
      <c r="Q19" s="48">
        <f>IF(AND(Investments!H25="Yes",OR($D19="No",AND($D19="Yes",$F19&gt;0))),L19,0)</f>
        <v>0</v>
      </c>
      <c r="R19" s="47"/>
      <c r="S19" s="48">
        <f>IF(AND(Investments!E25="Yes",$D19="Yes",$F19&lt;0),I19,0)</f>
        <v>0</v>
      </c>
      <c r="T19" s="48">
        <f>IF(AND(Investments!F25="Yes",$D19="Yes",$F19&lt;0),J19,0)</f>
        <v>0</v>
      </c>
      <c r="U19" s="48">
        <f>IF(AND(Investments!G25="Yes",$D19="Yes",$F19&lt;0),K19,0)</f>
        <v>0</v>
      </c>
      <c r="V19" s="48">
        <f>IF(AND(Investments!H25="Yes",$D19="Yes",$F19&lt;0),L19,0)</f>
        <v>0</v>
      </c>
      <c r="W19" s="47"/>
      <c r="X19" s="47"/>
      <c r="Y19" s="47"/>
    </row>
    <row r="20" spans="1:25" hidden="1" x14ac:dyDescent="0.25">
      <c r="A20" s="47"/>
      <c r="B20" s="47"/>
      <c r="C20" s="47"/>
      <c r="D20" s="47"/>
      <c r="E20" s="48"/>
      <c r="F20" s="48"/>
      <c r="G20" s="47"/>
      <c r="H20" s="47"/>
      <c r="I20" s="48"/>
      <c r="J20" s="48"/>
      <c r="K20" s="48"/>
      <c r="L20" s="48"/>
      <c r="M20" s="47"/>
      <c r="N20" s="48"/>
      <c r="O20" s="48"/>
      <c r="P20" s="48"/>
      <c r="Q20" s="48"/>
      <c r="R20" s="47"/>
      <c r="S20" s="48"/>
      <c r="T20" s="48"/>
      <c r="U20" s="48"/>
      <c r="V20" s="48"/>
      <c r="W20" s="47"/>
      <c r="X20" s="47"/>
      <c r="Y20" s="47"/>
    </row>
    <row r="21" spans="1:25" hidden="1" x14ac:dyDescent="0.25">
      <c r="A21" s="47"/>
      <c r="B21" s="47"/>
      <c r="C21" s="47"/>
      <c r="D21" s="47"/>
      <c r="E21" s="48"/>
      <c r="F21" s="48"/>
      <c r="G21" s="47"/>
      <c r="H21" s="47"/>
      <c r="I21" s="48"/>
      <c r="J21" s="48"/>
      <c r="K21" s="48"/>
      <c r="L21" s="48"/>
      <c r="M21" s="47"/>
      <c r="N21" s="48"/>
      <c r="O21" s="48"/>
      <c r="P21" s="48"/>
      <c r="Q21" s="48"/>
      <c r="R21" s="47"/>
      <c r="S21" s="48"/>
      <c r="T21" s="48"/>
      <c r="U21" s="48"/>
      <c r="V21" s="48"/>
      <c r="W21" s="47"/>
      <c r="X21" s="47"/>
      <c r="Y21" s="47"/>
    </row>
    <row r="22" spans="1:25" hidden="1" x14ac:dyDescent="0.25">
      <c r="A22" s="47"/>
      <c r="B22" s="47"/>
      <c r="C22" s="47">
        <f>Investments!B28</f>
        <v>0</v>
      </c>
      <c r="D22" s="47" t="str">
        <f>IF(AND(Investments!C28="Yes",Investments!D28="Established"),"Yes","No")</f>
        <v>No</v>
      </c>
      <c r="E22" s="48">
        <f>SUM(Investments!L28*Investments!M28,Investments!L29*Investments!M29,Investments!L30*Investments!M30)</f>
        <v>0</v>
      </c>
      <c r="F22" s="48">
        <f>(Investments!J28-MAX(Investments!K28,Investments!J28*0.2)-E22)</f>
        <v>0</v>
      </c>
      <c r="G22" s="47">
        <f>COUNTA(Investments!E28:H28)+Investments!I28</f>
        <v>0</v>
      </c>
      <c r="H22" s="47"/>
      <c r="I22" s="48">
        <f>IF(Investments!E28="Yes",Calculations!$F22/Calculations!$G22,0)</f>
        <v>0</v>
      </c>
      <c r="J22" s="48">
        <f>IF(Investments!F28="Yes",Calculations!$F22/Calculations!$G22,0)</f>
        <v>0</v>
      </c>
      <c r="K22" s="48">
        <f>IF(Investments!G28="Yes",Calculations!$F22/Calculations!$G22,0)</f>
        <v>0</v>
      </c>
      <c r="L22" s="48">
        <f>IF(Investments!H28="Yes",Calculations!$F22/Calculations!$G22,0)</f>
        <v>0</v>
      </c>
      <c r="M22" s="47"/>
      <c r="N22" s="48">
        <f>IF(AND(Investments!E28="Yes",OR($D22="No",AND($D22="Yes",$F22&gt;0))),I22,0)</f>
        <v>0</v>
      </c>
      <c r="O22" s="48">
        <f>IF(AND(Investments!F28="Yes",OR($D22="No",AND($D22="Yes",$F22&gt;0))),J22,0)</f>
        <v>0</v>
      </c>
      <c r="P22" s="48">
        <f>IF(AND(Investments!G28="Yes",OR($D22="No",AND($D22="Yes",$F22&gt;0))),K22,0)</f>
        <v>0</v>
      </c>
      <c r="Q22" s="48">
        <f>IF(AND(Investments!H28="Yes",OR($D22="No",AND($D22="Yes",$F22&gt;0))),L22,0)</f>
        <v>0</v>
      </c>
      <c r="R22" s="47"/>
      <c r="S22" s="48">
        <f>IF(AND(Investments!E28="Yes",$D22="Yes",$F22&lt;0),I22,0)</f>
        <v>0</v>
      </c>
      <c r="T22" s="48">
        <f>IF(AND(Investments!F28="Yes",$D22="Yes",$F22&lt;0),J22,0)</f>
        <v>0</v>
      </c>
      <c r="U22" s="48">
        <f>IF(AND(Investments!G28="Yes",$D22="Yes",$F22&lt;0),K22,0)</f>
        <v>0</v>
      </c>
      <c r="V22" s="48">
        <f>IF(AND(Investments!H28="Yes",$D22="Yes",$F22&lt;0),L22,0)</f>
        <v>0</v>
      </c>
      <c r="W22" s="47"/>
      <c r="X22" s="47"/>
      <c r="Y22" s="47"/>
    </row>
    <row r="23" spans="1:25" hidden="1" x14ac:dyDescent="0.25">
      <c r="A23" s="47"/>
      <c r="B23" s="47"/>
      <c r="C23" s="47"/>
      <c r="D23" s="47"/>
      <c r="E23" s="48"/>
      <c r="F23" s="48"/>
      <c r="G23" s="47"/>
      <c r="H23" s="47"/>
      <c r="I23" s="48"/>
      <c r="J23" s="48"/>
      <c r="K23" s="48"/>
      <c r="L23" s="48"/>
      <c r="M23" s="47"/>
      <c r="N23" s="48"/>
      <c r="O23" s="48"/>
      <c r="P23" s="48"/>
      <c r="Q23" s="48"/>
      <c r="R23" s="47"/>
      <c r="S23" s="48"/>
      <c r="T23" s="48"/>
      <c r="U23" s="48"/>
      <c r="V23" s="48"/>
      <c r="W23" s="47"/>
      <c r="X23" s="47"/>
      <c r="Y23" s="47"/>
    </row>
    <row r="24" spans="1:25" hidden="1" x14ac:dyDescent="0.25">
      <c r="A24" s="47"/>
      <c r="B24" s="47"/>
      <c r="C24" s="47"/>
      <c r="D24" s="47"/>
      <c r="E24" s="48"/>
      <c r="F24" s="48"/>
      <c r="G24" s="47"/>
      <c r="H24" s="47"/>
      <c r="I24" s="48"/>
      <c r="J24" s="48"/>
      <c r="K24" s="48"/>
      <c r="L24" s="48"/>
      <c r="M24" s="47"/>
      <c r="N24" s="48"/>
      <c r="O24" s="48"/>
      <c r="P24" s="48"/>
      <c r="Q24" s="48"/>
      <c r="R24" s="47"/>
      <c r="S24" s="48"/>
      <c r="T24" s="48"/>
      <c r="U24" s="48"/>
      <c r="V24" s="48"/>
      <c r="W24" s="47"/>
      <c r="X24" s="47"/>
      <c r="Y24" s="47"/>
    </row>
    <row r="25" spans="1:25" hidden="1" x14ac:dyDescent="0.25">
      <c r="A25" s="47"/>
      <c r="B25" s="47"/>
      <c r="C25" s="47">
        <f>Investments!B31</f>
        <v>0</v>
      </c>
      <c r="D25" s="47" t="str">
        <f>IF(AND(Investments!C31="Yes",Investments!D31="Established"),"Yes","No")</f>
        <v>No</v>
      </c>
      <c r="E25" s="48">
        <f>SUM(Investments!L31*Investments!M31,Investments!L32*Investments!M32,Investments!L33*Investments!M33)</f>
        <v>0</v>
      </c>
      <c r="F25" s="48">
        <f>(Investments!J31-MAX(Investments!K31,Investments!J31*0.2)-E25)</f>
        <v>0</v>
      </c>
      <c r="G25" s="47">
        <f>COUNTA(Investments!E31:H31)+Investments!I31</f>
        <v>0</v>
      </c>
      <c r="H25" s="47"/>
      <c r="I25" s="48">
        <f>IF(Investments!E31="Yes",Calculations!$F25/Calculations!$G25,0)</f>
        <v>0</v>
      </c>
      <c r="J25" s="48">
        <f>IF(Investments!F31="Yes",Calculations!$F25/Calculations!$G25,0)</f>
        <v>0</v>
      </c>
      <c r="K25" s="48">
        <f>IF(Investments!G31="Yes",Calculations!$F25/Calculations!$G25,0)</f>
        <v>0</v>
      </c>
      <c r="L25" s="48">
        <f>IF(Investments!H31="Yes",Calculations!$F25/Calculations!$G25,0)</f>
        <v>0</v>
      </c>
      <c r="M25" s="47"/>
      <c r="N25" s="48">
        <f>IF(AND(Investments!E31="Yes",OR($D25="No",AND($D25="Yes",$F25&gt;0))),I25,0)</f>
        <v>0</v>
      </c>
      <c r="O25" s="48">
        <f>IF(AND(Investments!F31="Yes",OR($D25="No",AND($D25="Yes",$F25&gt;0))),J25,0)</f>
        <v>0</v>
      </c>
      <c r="P25" s="48">
        <f>IF(AND(Investments!G31="Yes",OR($D25="No",AND($D25="Yes",$F25&gt;0))),K25,0)</f>
        <v>0</v>
      </c>
      <c r="Q25" s="48">
        <f>IF(AND(Investments!H31="Yes",OR($D25="No",AND($D25="Yes",$F25&gt;0))),L25,0)</f>
        <v>0</v>
      </c>
      <c r="R25" s="47"/>
      <c r="S25" s="48">
        <f>IF(AND(Investments!E31="Yes",$D25="Yes",$F25&lt;0),I25,0)</f>
        <v>0</v>
      </c>
      <c r="T25" s="48">
        <f>IF(AND(Investments!F31="Yes",$D25="Yes",$F25&lt;0),J25,0)</f>
        <v>0</v>
      </c>
      <c r="U25" s="48">
        <f>IF(AND(Investments!G31="Yes",$D25="Yes",$F25&lt;0),K25,0)</f>
        <v>0</v>
      </c>
      <c r="V25" s="48">
        <f>IF(AND(Investments!H31="Yes",$D25="Yes",$F25&lt;0),L25,0)</f>
        <v>0</v>
      </c>
      <c r="W25" s="47"/>
      <c r="X25" s="47"/>
      <c r="Y25" s="47"/>
    </row>
    <row r="26" spans="1:25" hidden="1" x14ac:dyDescent="0.25">
      <c r="A26" s="47"/>
      <c r="B26" s="47"/>
      <c r="C26" s="47"/>
      <c r="D26" s="47"/>
      <c r="E26" s="48"/>
      <c r="F26" s="48"/>
      <c r="G26" s="47"/>
      <c r="H26" s="47"/>
      <c r="I26" s="48"/>
      <c r="J26" s="48"/>
      <c r="K26" s="48"/>
      <c r="L26" s="48"/>
      <c r="M26" s="47"/>
      <c r="N26" s="48"/>
      <c r="O26" s="48"/>
      <c r="P26" s="48"/>
      <c r="Q26" s="48"/>
      <c r="R26" s="47"/>
      <c r="S26" s="48"/>
      <c r="T26" s="48"/>
      <c r="U26" s="48"/>
      <c r="V26" s="48"/>
      <c r="W26" s="47"/>
      <c r="X26" s="47"/>
      <c r="Y26" s="47"/>
    </row>
    <row r="27" spans="1:25" hidden="1" x14ac:dyDescent="0.25">
      <c r="A27" s="47"/>
      <c r="B27" s="47"/>
      <c r="C27" s="47"/>
      <c r="D27" s="47"/>
      <c r="E27" s="48"/>
      <c r="F27" s="48"/>
      <c r="G27" s="47"/>
      <c r="H27" s="47"/>
      <c r="I27" s="48"/>
      <c r="J27" s="48"/>
      <c r="K27" s="48"/>
      <c r="L27" s="48"/>
      <c r="M27" s="47"/>
      <c r="N27" s="48"/>
      <c r="O27" s="48"/>
      <c r="P27" s="48"/>
      <c r="Q27" s="48"/>
      <c r="R27" s="47"/>
      <c r="S27" s="48"/>
      <c r="T27" s="48"/>
      <c r="U27" s="48"/>
      <c r="V27" s="48"/>
      <c r="W27" s="47"/>
      <c r="X27" s="47"/>
      <c r="Y27" s="47"/>
    </row>
    <row r="28" spans="1:25" hidden="1" x14ac:dyDescent="0.25">
      <c r="A28" s="47"/>
      <c r="B28" s="47"/>
      <c r="C28" s="47">
        <f>Investments!B34</f>
        <v>0</v>
      </c>
      <c r="D28" s="47" t="str">
        <f>IF(AND(Investments!C34="Yes",Investments!D34="Established"),"Yes","No")</f>
        <v>No</v>
      </c>
      <c r="E28" s="48">
        <f>SUM(Investments!L34*Investments!M34,Investments!L35*Investments!M35,Investments!L36*Investments!M36)</f>
        <v>0</v>
      </c>
      <c r="F28" s="48">
        <f>(Investments!J34-MAX(Investments!K34,Investments!J34*0.2)-E28)</f>
        <v>0</v>
      </c>
      <c r="G28" s="47">
        <f>COUNTA(Investments!E34:H34)+Investments!I34</f>
        <v>0</v>
      </c>
      <c r="H28" s="47"/>
      <c r="I28" s="48">
        <f>IF(Investments!E34="Yes",Calculations!$F28/Calculations!$G28,0)</f>
        <v>0</v>
      </c>
      <c r="J28" s="48">
        <f>IF(Investments!F34="Yes",Calculations!$F28/Calculations!$G28,0)</f>
        <v>0</v>
      </c>
      <c r="K28" s="48">
        <f>IF(Investments!G34="Yes",Calculations!$F28/Calculations!$G28,0)</f>
        <v>0</v>
      </c>
      <c r="L28" s="48">
        <f>IF(Investments!H34="Yes",Calculations!$F28/Calculations!$G28,0)</f>
        <v>0</v>
      </c>
      <c r="M28" s="47"/>
      <c r="N28" s="48">
        <f>IF(AND(Investments!E34="Yes",OR($D28="No",AND($D28="Yes",$F28&gt;0))),I28,0)</f>
        <v>0</v>
      </c>
      <c r="O28" s="48">
        <f>IF(AND(Investments!F34="Yes",OR($D28="No",AND($D28="Yes",$F28&gt;0))),J28,0)</f>
        <v>0</v>
      </c>
      <c r="P28" s="48">
        <f>IF(AND(Investments!G34="Yes",OR($D28="No",AND($D28="Yes",$F28&gt;0))),K28,0)</f>
        <v>0</v>
      </c>
      <c r="Q28" s="48">
        <f>IF(AND(Investments!H34="Yes",OR($D28="No",AND($D28="Yes",$F28&gt;0))),L28,0)</f>
        <v>0</v>
      </c>
      <c r="R28" s="47"/>
      <c r="S28" s="48">
        <f>IF(AND(Investments!E34="Yes",$D28="Yes",$F28&lt;0),I28,0)</f>
        <v>0</v>
      </c>
      <c r="T28" s="48">
        <f>IF(AND(Investments!F34="Yes",$D28="Yes",$F28&lt;0),J28,0)</f>
        <v>0</v>
      </c>
      <c r="U28" s="48">
        <f>IF(AND(Investments!G34="Yes",$D28="Yes",$F28&lt;0),K28,0)</f>
        <v>0</v>
      </c>
      <c r="V28" s="48">
        <f>IF(AND(Investments!H34="Yes",$D28="Yes",$F28&lt;0),L28,0)</f>
        <v>0</v>
      </c>
      <c r="W28" s="47"/>
      <c r="X28" s="47"/>
      <c r="Y28" s="47"/>
    </row>
    <row r="29" spans="1:25" hidden="1" x14ac:dyDescent="0.25">
      <c r="A29" s="47"/>
      <c r="B29" s="47"/>
      <c r="C29" s="47"/>
      <c r="D29" s="47"/>
      <c r="E29" s="48"/>
      <c r="F29" s="47"/>
      <c r="G29" s="47"/>
      <c r="H29" s="47"/>
      <c r="I29" s="48">
        <f>SUM(I7:I28)</f>
        <v>0</v>
      </c>
      <c r="J29" s="48">
        <f>SUM(J7:J28)</f>
        <v>0</v>
      </c>
      <c r="K29" s="48">
        <f>SUM(K7:K28)</f>
        <v>0</v>
      </c>
      <c r="L29" s="48">
        <f>SUM(L7:L28)</f>
        <v>0</v>
      </c>
      <c r="M29" s="47"/>
      <c r="N29" s="48">
        <f>SUM(N7:N28)</f>
        <v>0</v>
      </c>
      <c r="O29" s="48">
        <f>SUM(O7:O28)</f>
        <v>0</v>
      </c>
      <c r="P29" s="48">
        <f>SUM(P7:P28)</f>
        <v>0</v>
      </c>
      <c r="Q29" s="48">
        <f>SUM(Q7:Q28)</f>
        <v>0</v>
      </c>
      <c r="R29" s="48"/>
      <c r="S29" s="48">
        <f t="shared" ref="S29:V29" si="0">SUM(S7:S28)</f>
        <v>0</v>
      </c>
      <c r="T29" s="48">
        <f t="shared" si="0"/>
        <v>0</v>
      </c>
      <c r="U29" s="48">
        <f t="shared" si="0"/>
        <v>0</v>
      </c>
      <c r="V29" s="48">
        <f t="shared" si="0"/>
        <v>0</v>
      </c>
      <c r="W29" s="47"/>
      <c r="X29" s="47"/>
      <c r="Y29" s="47"/>
    </row>
    <row r="30" spans="1:25" hidden="1" x14ac:dyDescent="0.25">
      <c r="A30" s="47"/>
      <c r="B30" s="47"/>
      <c r="C30" s="47"/>
      <c r="D30" s="47"/>
      <c r="E30" s="48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25" ht="33.75" hidden="1" customHeight="1" x14ac:dyDescent="0.25">
      <c r="A31" s="47"/>
      <c r="B31" s="47"/>
      <c r="C31" s="47"/>
      <c r="D31" s="47"/>
      <c r="E31" s="48"/>
      <c r="F31" s="47"/>
      <c r="G31" s="47"/>
      <c r="H31" s="47"/>
      <c r="I31" s="47"/>
      <c r="J31" s="47"/>
      <c r="K31" s="47"/>
      <c r="L31" s="47"/>
      <c r="M31" s="50"/>
      <c r="N31" s="51"/>
      <c r="O31" s="51"/>
      <c r="P31" s="51"/>
      <c r="Q31" s="51"/>
      <c r="R31" s="47"/>
      <c r="S31" s="47"/>
      <c r="T31" s="47"/>
      <c r="U31" s="47"/>
      <c r="V31" s="47"/>
      <c r="W31" s="47"/>
      <c r="X31" s="47"/>
      <c r="Y31" s="47"/>
    </row>
    <row r="32" spans="1:25" hidden="1" x14ac:dyDescent="0.25">
      <c r="A32" s="47"/>
      <c r="B32" s="47"/>
      <c r="C32" s="47"/>
      <c r="D32" s="47"/>
      <c r="E32" s="48"/>
      <c r="F32" s="47"/>
      <c r="G32" s="47"/>
      <c r="H32" s="47"/>
      <c r="I32" s="47"/>
      <c r="J32" s="47"/>
      <c r="K32" s="47"/>
      <c r="L32" s="47"/>
      <c r="M32" s="47"/>
      <c r="N32" s="52"/>
      <c r="O32" s="52"/>
      <c r="P32" s="52"/>
      <c r="Q32" s="52"/>
      <c r="R32" s="50"/>
      <c r="S32" s="47"/>
      <c r="T32" s="47"/>
      <c r="U32" s="47"/>
      <c r="V32" s="47"/>
      <c r="W32" s="47"/>
      <c r="X32" s="47"/>
      <c r="Y32" s="47"/>
    </row>
    <row r="33" spans="1:25" hidden="1" x14ac:dyDescent="0.25">
      <c r="A33" s="47"/>
      <c r="B33" s="47"/>
      <c r="C33" s="47"/>
      <c r="D33" s="47"/>
      <c r="E33" s="48"/>
      <c r="F33" s="47"/>
      <c r="G33" s="47"/>
      <c r="H33" s="47"/>
      <c r="I33" s="47"/>
      <c r="J33" s="47"/>
      <c r="K33" s="47"/>
      <c r="L33" s="47"/>
      <c r="M33" s="47"/>
      <c r="N33" s="48">
        <f>SUMIF(N7:N28,"&gt;0")</f>
        <v>0</v>
      </c>
      <c r="O33" s="48">
        <f t="shared" ref="O33:Q33" si="1">SUMIF(O7:O28,"&gt;0")</f>
        <v>0</v>
      </c>
      <c r="P33" s="48">
        <f t="shared" si="1"/>
        <v>0</v>
      </c>
      <c r="Q33" s="48">
        <f t="shared" si="1"/>
        <v>0</v>
      </c>
      <c r="R33" s="47"/>
      <c r="S33" s="47"/>
      <c r="T33" s="47"/>
      <c r="U33" s="47"/>
      <c r="V33" s="47"/>
      <c r="W33" s="47"/>
      <c r="X33" s="47"/>
      <c r="Y33" s="47"/>
    </row>
    <row r="34" spans="1:25" hidden="1" x14ac:dyDescent="0.25">
      <c r="A34" s="47"/>
      <c r="B34" s="47"/>
      <c r="C34" s="47"/>
      <c r="D34" s="47"/>
      <c r="E34" s="48"/>
      <c r="F34" s="47"/>
      <c r="G34" s="47"/>
      <c r="H34" s="47"/>
      <c r="I34" s="47"/>
      <c r="J34" s="47"/>
      <c r="K34" s="47"/>
      <c r="L34" s="47"/>
      <c r="M34" s="47"/>
      <c r="N34" s="52"/>
      <c r="O34" s="52"/>
      <c r="P34" s="52"/>
      <c r="Q34" s="52"/>
      <c r="R34" s="47"/>
      <c r="S34" s="47"/>
      <c r="T34" s="47"/>
      <c r="U34" s="47"/>
      <c r="V34" s="47"/>
      <c r="W34" s="47"/>
      <c r="X34" s="47"/>
      <c r="Y34" s="47"/>
    </row>
    <row r="35" spans="1:25" hidden="1" x14ac:dyDescent="0.25">
      <c r="A35" s="47"/>
      <c r="B35" s="47"/>
      <c r="C35" s="47"/>
      <c r="D35" s="47"/>
      <c r="E35" s="48"/>
      <c r="F35" s="47"/>
      <c r="G35" s="47"/>
      <c r="H35" s="47"/>
      <c r="I35" s="47"/>
      <c r="J35" s="47"/>
      <c r="K35" s="47"/>
      <c r="L35" s="47"/>
      <c r="M35" s="47"/>
      <c r="N35" s="48">
        <f>S29</f>
        <v>0</v>
      </c>
      <c r="O35" s="48">
        <f>T29</f>
        <v>0</v>
      </c>
      <c r="P35" s="48">
        <f>U29</f>
        <v>0</v>
      </c>
      <c r="Q35" s="48">
        <f>V29</f>
        <v>0</v>
      </c>
      <c r="R35" s="47"/>
      <c r="S35" s="47"/>
      <c r="T35" s="47"/>
      <c r="U35" s="47"/>
      <c r="V35" s="47"/>
      <c r="W35" s="47"/>
      <c r="X35" s="47"/>
      <c r="Y35" s="47"/>
    </row>
    <row r="36" spans="1:25" hidden="1" x14ac:dyDescent="0.25">
      <c r="A36" s="47"/>
      <c r="B36" s="47"/>
      <c r="C36" s="47"/>
      <c r="D36" s="47"/>
      <c r="E36" s="48"/>
      <c r="F36" s="47"/>
      <c r="G36" s="47"/>
      <c r="H36" s="47"/>
      <c r="I36" s="47"/>
      <c r="J36" s="47"/>
      <c r="K36" s="47"/>
      <c r="L36" s="47"/>
      <c r="M36" s="47"/>
      <c r="N36" s="52"/>
      <c r="O36" s="52"/>
      <c r="P36" s="52"/>
      <c r="Q36" s="52"/>
      <c r="R36" s="47"/>
      <c r="S36" s="47"/>
      <c r="T36" s="47"/>
      <c r="U36" s="47"/>
      <c r="V36" s="47"/>
      <c r="W36" s="47"/>
      <c r="X36" s="47"/>
      <c r="Y36" s="47"/>
    </row>
    <row r="37" spans="1:25" hidden="1" x14ac:dyDescent="0.25">
      <c r="A37" s="47"/>
      <c r="B37" s="47"/>
      <c r="C37" s="47"/>
      <c r="D37" s="47"/>
      <c r="E37" s="48"/>
      <c r="F37" s="47"/>
      <c r="G37" s="47"/>
      <c r="H37" s="47"/>
      <c r="I37" s="47"/>
      <c r="J37" s="47"/>
      <c r="K37" s="47"/>
      <c r="L37" s="47"/>
      <c r="M37" s="47"/>
      <c r="N37" s="48">
        <f>N33+N35</f>
        <v>0</v>
      </c>
      <c r="O37" s="48">
        <f>O33+O35</f>
        <v>0</v>
      </c>
      <c r="P37" s="48">
        <f>P33+P35</f>
        <v>0</v>
      </c>
      <c r="Q37" s="48">
        <f>Q33+Q35</f>
        <v>0</v>
      </c>
      <c r="R37" s="47"/>
      <c r="S37" s="47"/>
      <c r="T37" s="47"/>
      <c r="U37" s="47"/>
      <c r="V37" s="47"/>
      <c r="W37" s="47"/>
      <c r="X37" s="47"/>
      <c r="Y37" s="47"/>
    </row>
    <row r="38" spans="1:25" hidden="1" x14ac:dyDescent="0.25">
      <c r="A38" s="47"/>
      <c r="B38" s="47"/>
      <c r="C38" s="47"/>
      <c r="D38" s="47"/>
      <c r="E38" s="48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hidden="1" x14ac:dyDescent="0.25">
      <c r="A39" s="47"/>
      <c r="B39" s="47"/>
      <c r="C39" s="47"/>
      <c r="D39" s="47"/>
      <c r="E39" s="48"/>
      <c r="F39" s="47"/>
      <c r="G39" s="47"/>
      <c r="H39" s="47"/>
      <c r="I39" s="47"/>
      <c r="J39" s="47"/>
      <c r="K39" s="47"/>
      <c r="L39" s="47"/>
      <c r="M39" s="47"/>
      <c r="N39" s="52"/>
      <c r="O39" s="52"/>
      <c r="P39" s="52"/>
      <c r="Q39" s="52"/>
      <c r="R39" s="47"/>
      <c r="S39" s="47"/>
      <c r="T39" s="47"/>
      <c r="U39" s="47"/>
      <c r="V39" s="47"/>
      <c r="W39" s="47"/>
      <c r="X39" s="47"/>
      <c r="Y39" s="47"/>
    </row>
    <row r="40" spans="1:25" hidden="1" x14ac:dyDescent="0.25">
      <c r="A40" s="47"/>
      <c r="B40" s="47"/>
      <c r="C40" s="47"/>
      <c r="D40" s="47"/>
      <c r="E40" s="48"/>
      <c r="F40" s="47"/>
      <c r="G40" s="47"/>
      <c r="H40" s="47"/>
      <c r="I40" s="47"/>
      <c r="J40" s="47"/>
      <c r="K40" s="47"/>
      <c r="L40" s="47"/>
      <c r="M40" s="47"/>
      <c r="N40" s="48">
        <f>-MIN(0,N37)</f>
        <v>0</v>
      </c>
      <c r="O40" s="48">
        <f>-MIN(0,O37)</f>
        <v>0</v>
      </c>
      <c r="P40" s="48">
        <f t="shared" ref="P40:Q40" si="2">-MIN(0,P37)</f>
        <v>0</v>
      </c>
      <c r="Q40" s="48">
        <f t="shared" si="2"/>
        <v>0</v>
      </c>
      <c r="R40" s="47"/>
      <c r="S40" s="47"/>
      <c r="T40" s="47"/>
      <c r="U40" s="47"/>
      <c r="V40" s="47"/>
      <c r="W40" s="47"/>
      <c r="X40" s="47"/>
      <c r="Y40" s="47"/>
    </row>
    <row r="41" spans="1:25" hidden="1" x14ac:dyDescent="0.25">
      <c r="A41" s="47"/>
      <c r="B41" s="47"/>
      <c r="C41" s="47"/>
      <c r="D41" s="47"/>
      <c r="E41" s="48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idden="1" x14ac:dyDescent="0.25">
      <c r="A42" s="47"/>
      <c r="B42" s="47"/>
      <c r="C42" s="47"/>
      <c r="D42" s="47"/>
      <c r="E42" s="48"/>
      <c r="F42" s="47"/>
      <c r="G42" s="47"/>
      <c r="H42" s="47"/>
      <c r="I42" s="47"/>
      <c r="J42" s="47"/>
      <c r="K42" s="47"/>
      <c r="L42" s="47"/>
      <c r="M42" s="47"/>
      <c r="N42" s="52"/>
      <c r="O42" s="52"/>
      <c r="P42" s="52"/>
      <c r="Q42" s="52"/>
      <c r="R42" s="47"/>
      <c r="S42" s="47"/>
      <c r="T42" s="47"/>
      <c r="U42" s="47"/>
      <c r="V42" s="47"/>
      <c r="W42" s="47"/>
      <c r="X42" s="47"/>
      <c r="Y42" s="47"/>
    </row>
    <row r="43" spans="1:25" hidden="1" x14ac:dyDescent="0.25">
      <c r="A43" s="47"/>
      <c r="B43" s="47"/>
      <c r="C43" s="47"/>
      <c r="D43" s="47"/>
      <c r="E43" s="48"/>
      <c r="F43" s="47"/>
      <c r="G43" s="47"/>
      <c r="H43" s="47"/>
      <c r="I43" s="47"/>
      <c r="J43" s="47"/>
      <c r="K43" s="47"/>
      <c r="L43" s="47"/>
      <c r="M43" s="47"/>
      <c r="N43" s="48">
        <f>Investments!E3</f>
        <v>0</v>
      </c>
      <c r="O43" s="48">
        <f>Investments!F3</f>
        <v>0</v>
      </c>
      <c r="P43" s="48">
        <f>Investments!G3</f>
        <v>0</v>
      </c>
      <c r="Q43" s="48">
        <f>Investments!H3</f>
        <v>0</v>
      </c>
      <c r="R43" s="47"/>
      <c r="S43" s="47"/>
      <c r="T43" s="47"/>
      <c r="U43" s="47"/>
      <c r="V43" s="47"/>
      <c r="W43" s="47"/>
      <c r="X43" s="47"/>
      <c r="Y43" s="47"/>
    </row>
    <row r="44" spans="1:25" hidden="1" x14ac:dyDescent="0.25">
      <c r="A44" s="47"/>
      <c r="B44" s="47"/>
      <c r="C44" s="47"/>
      <c r="D44" s="47"/>
      <c r="E44" s="48"/>
      <c r="F44" s="47"/>
      <c r="G44" s="47"/>
      <c r="H44" s="47"/>
      <c r="I44" s="47"/>
      <c r="J44" s="47"/>
      <c r="K44" s="47"/>
      <c r="L44" s="47"/>
      <c r="M44" s="47"/>
      <c r="N44" s="52"/>
      <c r="O44" s="52"/>
      <c r="P44" s="52"/>
      <c r="Q44" s="52"/>
      <c r="R44" s="47"/>
      <c r="S44" s="47"/>
      <c r="T44" s="47"/>
      <c r="U44" s="47"/>
      <c r="V44" s="47"/>
      <c r="W44" s="47"/>
      <c r="X44" s="47"/>
      <c r="Y44" s="47"/>
    </row>
    <row r="45" spans="1:25" hidden="1" x14ac:dyDescent="0.25">
      <c r="A45" s="47"/>
      <c r="B45" s="47"/>
      <c r="C45" s="47"/>
      <c r="D45" s="47"/>
      <c r="E45" s="48"/>
      <c r="F45" s="47"/>
      <c r="G45" s="47"/>
      <c r="H45" s="47"/>
      <c r="I45" s="47"/>
      <c r="J45" s="47"/>
      <c r="K45" s="47"/>
      <c r="L45" s="47"/>
      <c r="M45" s="47"/>
      <c r="N45" s="48">
        <f>N43+N40</f>
        <v>0</v>
      </c>
      <c r="O45" s="48">
        <f t="shared" ref="O45:Q45" si="3">O43+O40</f>
        <v>0</v>
      </c>
      <c r="P45" s="48">
        <f t="shared" si="3"/>
        <v>0</v>
      </c>
      <c r="Q45" s="48">
        <f t="shared" si="3"/>
        <v>0</v>
      </c>
      <c r="R45" s="47"/>
      <c r="S45" s="47"/>
      <c r="T45" s="47"/>
      <c r="U45" s="47"/>
      <c r="V45" s="47"/>
      <c r="W45" s="47"/>
      <c r="X45" s="47"/>
      <c r="Y45" s="47"/>
    </row>
    <row r="46" spans="1:25" hidden="1" x14ac:dyDescent="0.25">
      <c r="A46" s="47"/>
      <c r="B46" s="47"/>
      <c r="C46" s="47"/>
      <c r="D46" s="47"/>
      <c r="E46" s="48"/>
      <c r="F46" s="47"/>
      <c r="G46" s="47"/>
      <c r="H46" s="47"/>
      <c r="I46" s="47"/>
      <c r="J46" s="47"/>
      <c r="K46" s="47"/>
      <c r="L46" s="47"/>
      <c r="M46" s="47"/>
      <c r="N46" s="52"/>
      <c r="O46" s="52"/>
      <c r="P46" s="52"/>
      <c r="Q46" s="52"/>
      <c r="R46" s="47"/>
      <c r="S46" s="47"/>
      <c r="T46" s="47"/>
      <c r="U46" s="47"/>
      <c r="V46" s="47"/>
      <c r="W46" s="47"/>
      <c r="X46" s="47"/>
      <c r="Y46" s="47"/>
    </row>
    <row r="47" spans="1:25" hidden="1" x14ac:dyDescent="0.25">
      <c r="A47" s="47"/>
      <c r="B47" s="47"/>
      <c r="C47" s="47"/>
      <c r="D47" s="47"/>
      <c r="E47" s="48"/>
      <c r="F47" s="47"/>
      <c r="G47" s="47"/>
      <c r="H47" s="47"/>
      <c r="I47" s="47"/>
      <c r="J47" s="47"/>
      <c r="K47" s="47"/>
      <c r="L47" s="47"/>
      <c r="M47" s="47"/>
      <c r="N47" s="48">
        <f>IF(N40=0,0,((IF(N45&lt;=18200,0,IF(N45&lt;=45000,(N45-18200)*0.15,IF(N45&lt;=135000,4020+(N45-45000)*0.3,IF(N45&lt;=190000,31020+(N45-135000)*0.37,51370+(N45-190000)*0.45))))+ N45*0.02))-(IF(N43&lt;=18200,0,IF(N43&lt;=45000,(N43-18200)*0.15,IF(N43&lt;=135000,4020+(N43-45000)*0.3,IF(N43&lt;=190000,31020+(N43-135000)*0.37,51370+(N43-190000)*0.45))))+ N43*0.02))</f>
        <v>0</v>
      </c>
      <c r="O47" s="48">
        <f>IF(O40=0,0,((IF(O45&lt;=18200,0,IF(O45&lt;=45000,(O45-18200)*0.15,IF(O45&lt;=135000,4020+(O45-45000)*0.3,IF(O45&lt;=190000,31020+(O45-135000)*0.37,51370+(O45-190000)*0.45))))+ O45*0.02))-(IF(O43&lt;=18200,0,IF(O43&lt;=45000,(O43-18200)*0.15,IF(O43&lt;=135000,4020+(O43-45000)*0.3,IF(O43&lt;=190000,31020+(O43-135000)*0.37,51370+(O43-190000)*0.45))))+ O43*0.02))</f>
        <v>0</v>
      </c>
      <c r="P47" s="48">
        <f t="shared" ref="P47:Q47" si="4">IF(P40=0,0,((IF(P45&lt;=18200,0,IF(P45&lt;=45000,(P45-18200)*0.15,IF(P45&lt;=135000,4020+(P45-45000)*0.3,IF(P45&lt;=190000,31020+(P45-135000)*0.37,51370+(P45-190000)*0.45))))+ P45*0.02))-(IF(P43&lt;=18200,0,IF(P43&lt;=45000,(P43-18200)*0.15,IF(P43&lt;=135000,4020+(P43-45000)*0.3,IF(P43&lt;=190000,31020+(P43-135000)*0.37,51370+(P43-190000)*0.45))))+ P43*0.02))</f>
        <v>0</v>
      </c>
      <c r="Q47" s="48">
        <f t="shared" si="4"/>
        <v>0</v>
      </c>
      <c r="R47" s="47"/>
      <c r="S47" s="47"/>
      <c r="T47" s="47"/>
      <c r="U47" s="47"/>
      <c r="V47" s="47"/>
      <c r="W47" s="47"/>
      <c r="X47" s="47"/>
      <c r="Y47" s="47"/>
    </row>
    <row r="48" spans="1:25" hidden="1" x14ac:dyDescent="0.25">
      <c r="A48" s="47"/>
      <c r="B48" s="47"/>
      <c r="C48" s="47"/>
      <c r="D48" s="47"/>
      <c r="E48" s="48"/>
      <c r="F48" s="47"/>
      <c r="G48" s="47"/>
      <c r="H48" s="47"/>
      <c r="I48" s="47"/>
      <c r="J48" s="47"/>
      <c r="K48" s="47"/>
      <c r="L48" s="47"/>
      <c r="M48" s="47"/>
      <c r="N48" s="47"/>
      <c r="O48" s="48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hidden="1" x14ac:dyDescent="0.25">
      <c r="A49" s="47"/>
      <c r="B49" s="47"/>
      <c r="C49" s="47"/>
      <c r="D49" s="47"/>
      <c r="E49" s="48"/>
      <c r="F49" s="47"/>
      <c r="G49" s="47"/>
      <c r="H49" s="47"/>
      <c r="I49" s="47"/>
      <c r="J49" s="47"/>
      <c r="K49" s="47"/>
      <c r="L49" s="47"/>
      <c r="M49" s="47"/>
      <c r="N49" s="47"/>
      <c r="O49" s="48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hidden="1" x14ac:dyDescent="0.25">
      <c r="A50" s="47"/>
      <c r="B50" s="47"/>
      <c r="C50" s="47"/>
      <c r="D50" s="47"/>
      <c r="E50" s="48"/>
      <c r="F50" s="47"/>
      <c r="G50" s="47"/>
      <c r="H50" s="47"/>
      <c r="I50" s="47"/>
      <c r="J50" s="47"/>
      <c r="K50" s="47"/>
      <c r="L50" s="47"/>
      <c r="M50" s="47"/>
      <c r="N50" s="47"/>
      <c r="O50" s="48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hidden="1" x14ac:dyDescent="0.25">
      <c r="A51" s="47"/>
      <c r="B51" s="47"/>
      <c r="C51" s="47"/>
      <c r="D51" s="47"/>
      <c r="E51" s="48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hidden="1" x14ac:dyDescent="0.25">
      <c r="A52" s="47"/>
      <c r="B52" s="47"/>
      <c r="C52" s="47"/>
      <c r="D52" s="47"/>
      <c r="E52" s="48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hidden="1" x14ac:dyDescent="0.25"/>
    <row r="54" spans="1:25" hidden="1" x14ac:dyDescent="0.25"/>
    <row r="55" spans="1:25" hidden="1" x14ac:dyDescent="0.25"/>
    <row r="56" spans="1:25" hidden="1" x14ac:dyDescent="0.25"/>
    <row r="57" spans="1:25" hidden="1" x14ac:dyDescent="0.25"/>
    <row r="58" spans="1:25" hidden="1" x14ac:dyDescent="0.25"/>
    <row r="59" spans="1:25" hidden="1" x14ac:dyDescent="0.25"/>
    <row r="60" spans="1:25" hidden="1" x14ac:dyDescent="0.25"/>
    <row r="61" spans="1:25" hidden="1" x14ac:dyDescent="0.25"/>
    <row r="62" spans="1:25" hidden="1" x14ac:dyDescent="0.25"/>
    <row r="63" spans="1:25" hidden="1" x14ac:dyDescent="0.25"/>
    <row r="64" spans="1:25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vb+J1+msuzI9IFhxTj5K2cNi+83jXQdpo+rI8QyvbmfYr5vlIexuStly5/ehQuw9SVy8YWzNNqMYy+rPJxPRBw==" saltValue="kmSnYJbBdyN0WKJzeeInmA==" spinCount="100000" sheet="1" objects="1" scenarios="1"/>
  <mergeCells count="9">
    <mergeCell ref="N42:Q42"/>
    <mergeCell ref="N44:Q44"/>
    <mergeCell ref="N46:Q46"/>
    <mergeCell ref="N5:Q5"/>
    <mergeCell ref="S5:V5"/>
    <mergeCell ref="N34:Q34"/>
    <mergeCell ref="N36:Q36"/>
    <mergeCell ref="N32:Q32"/>
    <mergeCell ref="N39:Q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Investments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Cohen</dc:creator>
  <cp:lastModifiedBy>Scott Cohen</cp:lastModifiedBy>
  <dcterms:created xsi:type="dcterms:W3CDTF">2026-05-19T06:35:41Z</dcterms:created>
  <dcterms:modified xsi:type="dcterms:W3CDTF">2026-05-28T06:35:24Z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